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Č11 - Oprava 3. a 5.SK" sheetId="2" r:id="rId2"/>
    <sheet name="Č12 - Zřízení BK ve výhyb..." sheetId="3" r:id="rId3"/>
    <sheet name="Č21 - Demontáže a montáže..." sheetId="4" r:id="rId4"/>
    <sheet name="Č31 - VRN" sheetId="5" r:id="rId5"/>
    <sheet name="Č41 - Materiál užitý ŽST ..." sheetId="6" r:id="rId6"/>
    <sheet name="Seznam figur" sheetId="7" r:id="rId7"/>
  </sheets>
  <definedNames>
    <definedName name="_xlnm.Print_Area" localSheetId="0">'Rekapitulace zakázky'!$D$4:$AO$36,'Rekapitulace zakázky'!$C$42:$AQ$64</definedName>
    <definedName name="_xlnm.Print_Titles" localSheetId="0">'Rekapitulace zakázky'!$52:$52</definedName>
    <definedName name="_xlnm._FilterDatabase" localSheetId="1" hidden="1">'Č11 - Oprava 3. a 5.SK'!$C$87:$K$535</definedName>
    <definedName name="_xlnm.Print_Area" localSheetId="1">'Č11 - Oprava 3. a 5.SK'!$C$73:$K$535</definedName>
    <definedName name="_xlnm.Print_Titles" localSheetId="1">'Č11 - Oprava 3. a 5.SK'!$87:$87</definedName>
    <definedName name="_xlnm._FilterDatabase" localSheetId="2" hidden="1">'Č12 - Zřízení BK ve výhyb...'!$C$87:$K$265</definedName>
    <definedName name="_xlnm.Print_Area" localSheetId="2">'Č12 - Zřízení BK ve výhyb...'!$C$73:$K$265</definedName>
    <definedName name="_xlnm.Print_Titles" localSheetId="2">'Č12 - Zřízení BK ve výhyb...'!$87:$87</definedName>
    <definedName name="_xlnm._FilterDatabase" localSheetId="3" hidden="1">'Č21 - Demontáže a montáže...'!$C$85:$K$105</definedName>
    <definedName name="_xlnm.Print_Area" localSheetId="3">'Č21 - Demontáže a montáže...'!$C$71:$K$105</definedName>
    <definedName name="_xlnm.Print_Titles" localSheetId="3">'Č21 - Demontáže a montáže...'!$85:$85</definedName>
    <definedName name="_xlnm._FilterDatabase" localSheetId="4" hidden="1">'Č31 - VRN'!$C$84:$K$122</definedName>
    <definedName name="_xlnm.Print_Area" localSheetId="4">'Č31 - VRN'!$C$70:$K$122</definedName>
    <definedName name="_xlnm.Print_Titles" localSheetId="4">'Č31 - VRN'!$84:$84</definedName>
    <definedName name="_xlnm._FilterDatabase" localSheetId="5" hidden="1">'Č41 - Materiál užitý ŽST ...'!$C$84:$K$100</definedName>
    <definedName name="_xlnm.Print_Area" localSheetId="5">'Č41 - Materiál užitý ŽST ...'!$C$70:$K$100</definedName>
    <definedName name="_xlnm.Print_Titles" localSheetId="5">'Č41 - Materiál užitý ŽST ...'!$84:$84</definedName>
    <definedName name="_xlnm.Print_Area" localSheetId="6">'Seznam figur'!$C$4:$G$118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9"/>
  <c r="J38"/>
  <c i="1" r="AY63"/>
  <c i="6" r="J37"/>
  <c i="1" r="AX63"/>
  <c i="6" r="BI96"/>
  <c r="BH96"/>
  <c r="BF96"/>
  <c r="BE96"/>
  <c r="T96"/>
  <c r="R96"/>
  <c r="P96"/>
  <c r="BI91"/>
  <c r="BH91"/>
  <c r="BF91"/>
  <c r="BE91"/>
  <c r="T91"/>
  <c r="R91"/>
  <c r="P91"/>
  <c r="BI86"/>
  <c r="BH86"/>
  <c r="BF86"/>
  <c r="BE86"/>
  <c r="T86"/>
  <c r="R86"/>
  <c r="P86"/>
  <c r="J82"/>
  <c r="F81"/>
  <c r="F79"/>
  <c r="E77"/>
  <c r="J59"/>
  <c r="F58"/>
  <c r="F56"/>
  <c r="E54"/>
  <c r="J23"/>
  <c r="E23"/>
  <c r="J81"/>
  <c r="J22"/>
  <c r="J20"/>
  <c r="E20"/>
  <c r="F59"/>
  <c r="J19"/>
  <c r="J14"/>
  <c r="J79"/>
  <c r="E7"/>
  <c r="E73"/>
  <c i="5" r="J39"/>
  <c r="J38"/>
  <c i="1" r="AY61"/>
  <c i="5" r="J37"/>
  <c i="1" r="AX61"/>
  <c i="5" r="BI121"/>
  <c r="BH121"/>
  <c r="BF121"/>
  <c r="BE121"/>
  <c r="T121"/>
  <c r="R121"/>
  <c r="P121"/>
  <c r="BI115"/>
  <c r="BH115"/>
  <c r="BF115"/>
  <c r="BE115"/>
  <c r="T115"/>
  <c r="R115"/>
  <c r="P115"/>
  <c r="BI113"/>
  <c r="BH113"/>
  <c r="BF113"/>
  <c r="BE113"/>
  <c r="T113"/>
  <c r="R113"/>
  <c r="P113"/>
  <c r="BI111"/>
  <c r="BH111"/>
  <c r="BF111"/>
  <c r="BE111"/>
  <c r="T111"/>
  <c r="R111"/>
  <c r="P111"/>
  <c r="BI109"/>
  <c r="BH109"/>
  <c r="BF109"/>
  <c r="BE109"/>
  <c r="T109"/>
  <c r="R109"/>
  <c r="P109"/>
  <c r="BI104"/>
  <c r="BH104"/>
  <c r="BF104"/>
  <c r="BE104"/>
  <c r="T104"/>
  <c r="R104"/>
  <c r="P104"/>
  <c r="BI102"/>
  <c r="BH102"/>
  <c r="BF102"/>
  <c r="BE102"/>
  <c r="T102"/>
  <c r="R102"/>
  <c r="P102"/>
  <c r="BI98"/>
  <c r="BH98"/>
  <c r="BF98"/>
  <c r="BE98"/>
  <c r="T98"/>
  <c r="R98"/>
  <c r="P98"/>
  <c r="BI95"/>
  <c r="BH95"/>
  <c r="BF95"/>
  <c r="BE95"/>
  <c r="T95"/>
  <c r="R95"/>
  <c r="P95"/>
  <c r="BI93"/>
  <c r="BH93"/>
  <c r="BF93"/>
  <c r="BE93"/>
  <c r="T93"/>
  <c r="R93"/>
  <c r="P93"/>
  <c r="BI91"/>
  <c r="BH91"/>
  <c r="BF91"/>
  <c r="BE91"/>
  <c r="T91"/>
  <c r="R91"/>
  <c r="P91"/>
  <c r="BI88"/>
  <c r="BH88"/>
  <c r="BF88"/>
  <c r="BE88"/>
  <c r="T88"/>
  <c r="R88"/>
  <c r="P88"/>
  <c r="BI86"/>
  <c r="BH86"/>
  <c r="BF86"/>
  <c r="BE86"/>
  <c r="T86"/>
  <c r="R86"/>
  <c r="P86"/>
  <c r="J82"/>
  <c r="F81"/>
  <c r="F79"/>
  <c r="E77"/>
  <c r="J59"/>
  <c r="F58"/>
  <c r="F56"/>
  <c r="E54"/>
  <c r="J23"/>
  <c r="E23"/>
  <c r="J81"/>
  <c r="J22"/>
  <c r="J20"/>
  <c r="E20"/>
  <c r="F82"/>
  <c r="J19"/>
  <c r="J14"/>
  <c r="J79"/>
  <c r="E7"/>
  <c r="E73"/>
  <c i="4" r="J39"/>
  <c r="J38"/>
  <c i="1" r="AY59"/>
  <c i="4" r="J37"/>
  <c i="1" r="AX59"/>
  <c i="4" r="BI103"/>
  <c r="BH103"/>
  <c r="BF103"/>
  <c r="BE103"/>
  <c r="T103"/>
  <c r="R103"/>
  <c r="P103"/>
  <c r="BI100"/>
  <c r="BH100"/>
  <c r="BF100"/>
  <c r="BE100"/>
  <c r="T100"/>
  <c r="R100"/>
  <c r="P100"/>
  <c r="BI97"/>
  <c r="BH97"/>
  <c r="BF97"/>
  <c r="BE97"/>
  <c r="T97"/>
  <c r="R97"/>
  <c r="P97"/>
  <c r="BI94"/>
  <c r="BH94"/>
  <c r="BF94"/>
  <c r="BE94"/>
  <c r="T94"/>
  <c r="R94"/>
  <c r="P94"/>
  <c r="BI91"/>
  <c r="BH91"/>
  <c r="BF91"/>
  <c r="BE91"/>
  <c r="T91"/>
  <c r="R91"/>
  <c r="P91"/>
  <c r="BI88"/>
  <c r="BH88"/>
  <c r="BF88"/>
  <c r="BE88"/>
  <c r="T88"/>
  <c r="R88"/>
  <c r="P88"/>
  <c r="J83"/>
  <c r="F82"/>
  <c r="F80"/>
  <c r="E78"/>
  <c r="J59"/>
  <c r="F58"/>
  <c r="F56"/>
  <c r="E54"/>
  <c r="J23"/>
  <c r="E23"/>
  <c r="J82"/>
  <c r="J22"/>
  <c r="J20"/>
  <c r="E20"/>
  <c r="F83"/>
  <c r="J19"/>
  <c r="J14"/>
  <c r="J56"/>
  <c r="E7"/>
  <c r="E74"/>
  <c i="3" r="J39"/>
  <c r="J38"/>
  <c i="1" r="AY57"/>
  <c i="3" r="J37"/>
  <c i="1" r="AX57"/>
  <c i="3" r="BI262"/>
  <c r="BH262"/>
  <c r="BF262"/>
  <c r="BE262"/>
  <c r="T262"/>
  <c r="T255"/>
  <c r="R262"/>
  <c r="R255"/>
  <c r="P262"/>
  <c r="P255"/>
  <c r="BI256"/>
  <c r="BH256"/>
  <c r="BF256"/>
  <c r="BE256"/>
  <c r="T256"/>
  <c r="R256"/>
  <c r="P256"/>
  <c r="BI250"/>
  <c r="BH250"/>
  <c r="BF250"/>
  <c r="BE250"/>
  <c r="T250"/>
  <c r="R250"/>
  <c r="P250"/>
  <c r="BI244"/>
  <c r="BH244"/>
  <c r="BF244"/>
  <c r="BE244"/>
  <c r="T244"/>
  <c r="R244"/>
  <c r="P244"/>
  <c r="BI239"/>
  <c r="BH239"/>
  <c r="BF239"/>
  <c r="BE239"/>
  <c r="T239"/>
  <c r="R239"/>
  <c r="P239"/>
  <c r="BI234"/>
  <c r="BH234"/>
  <c r="BF234"/>
  <c r="BE234"/>
  <c r="T234"/>
  <c r="R234"/>
  <c r="P234"/>
  <c r="BI224"/>
  <c r="BH224"/>
  <c r="BF224"/>
  <c r="BE224"/>
  <c r="T224"/>
  <c r="R224"/>
  <c r="P224"/>
  <c r="BI218"/>
  <c r="BH218"/>
  <c r="BF218"/>
  <c r="BE218"/>
  <c r="T218"/>
  <c r="R218"/>
  <c r="P218"/>
  <c r="BI215"/>
  <c r="BH215"/>
  <c r="BF215"/>
  <c r="BE215"/>
  <c r="T215"/>
  <c r="R215"/>
  <c r="P215"/>
  <c r="BI210"/>
  <c r="BH210"/>
  <c r="BF210"/>
  <c r="BE210"/>
  <c r="T210"/>
  <c r="R210"/>
  <c r="P210"/>
  <c r="BI204"/>
  <c r="BH204"/>
  <c r="BF204"/>
  <c r="BE204"/>
  <c r="T204"/>
  <c r="R204"/>
  <c r="P204"/>
  <c r="BI199"/>
  <c r="BH199"/>
  <c r="BF199"/>
  <c r="BE199"/>
  <c r="T199"/>
  <c r="R199"/>
  <c r="P199"/>
  <c r="BI193"/>
  <c r="BH193"/>
  <c r="BF193"/>
  <c r="BE193"/>
  <c r="T193"/>
  <c r="R193"/>
  <c r="P193"/>
  <c r="BI187"/>
  <c r="BH187"/>
  <c r="BF187"/>
  <c r="BE187"/>
  <c r="T187"/>
  <c r="R187"/>
  <c r="P187"/>
  <c r="BI179"/>
  <c r="BH179"/>
  <c r="BF179"/>
  <c r="BE179"/>
  <c r="T179"/>
  <c r="R179"/>
  <c r="P179"/>
  <c r="BI171"/>
  <c r="BH171"/>
  <c r="BF171"/>
  <c r="BE171"/>
  <c r="T171"/>
  <c r="R171"/>
  <c r="P171"/>
  <c r="BI165"/>
  <c r="BH165"/>
  <c r="BF165"/>
  <c r="BE165"/>
  <c r="T165"/>
  <c r="R165"/>
  <c r="P165"/>
  <c r="BI159"/>
  <c r="BH159"/>
  <c r="BF159"/>
  <c r="BE159"/>
  <c r="T159"/>
  <c r="R159"/>
  <c r="P159"/>
  <c r="BI152"/>
  <c r="BH152"/>
  <c r="BF152"/>
  <c r="BE152"/>
  <c r="T152"/>
  <c r="R152"/>
  <c r="P152"/>
  <c r="BI146"/>
  <c r="BH146"/>
  <c r="BF146"/>
  <c r="BE146"/>
  <c r="T146"/>
  <c r="R146"/>
  <c r="P146"/>
  <c r="BI136"/>
  <c r="BH136"/>
  <c r="BF136"/>
  <c r="BE136"/>
  <c r="T136"/>
  <c r="R136"/>
  <c r="P136"/>
  <c r="BI125"/>
  <c r="BH125"/>
  <c r="BF125"/>
  <c r="BE125"/>
  <c r="T125"/>
  <c r="R125"/>
  <c r="P125"/>
  <c r="BI118"/>
  <c r="BH118"/>
  <c r="BF118"/>
  <c r="BE118"/>
  <c r="T118"/>
  <c r="R118"/>
  <c r="P118"/>
  <c r="BI112"/>
  <c r="BH112"/>
  <c r="BF112"/>
  <c r="BE112"/>
  <c r="T112"/>
  <c r="R112"/>
  <c r="P112"/>
  <c r="BI104"/>
  <c r="BH104"/>
  <c r="BF104"/>
  <c r="BE104"/>
  <c r="T104"/>
  <c r="R104"/>
  <c r="P104"/>
  <c r="BI96"/>
  <c r="BH96"/>
  <c r="BF96"/>
  <c r="BE96"/>
  <c r="T96"/>
  <c r="R96"/>
  <c r="P96"/>
  <c r="BI91"/>
  <c r="BH91"/>
  <c r="BF91"/>
  <c r="BE91"/>
  <c r="T91"/>
  <c r="R91"/>
  <c r="P91"/>
  <c r="J85"/>
  <c r="F84"/>
  <c r="F82"/>
  <c r="E80"/>
  <c r="J59"/>
  <c r="F58"/>
  <c r="F56"/>
  <c r="E54"/>
  <c r="J23"/>
  <c r="E23"/>
  <c r="J84"/>
  <c r="J22"/>
  <c r="J20"/>
  <c r="E20"/>
  <c r="F59"/>
  <c r="J19"/>
  <c r="J14"/>
  <c r="J56"/>
  <c r="E7"/>
  <c r="E50"/>
  <c i="2" r="J39"/>
  <c r="J38"/>
  <c i="1" r="AY56"/>
  <c i="2" r="J37"/>
  <c i="1" r="AX56"/>
  <c i="2" r="BI523"/>
  <c r="BH523"/>
  <c r="BF523"/>
  <c r="BE523"/>
  <c r="T523"/>
  <c r="R523"/>
  <c r="P523"/>
  <c r="BI517"/>
  <c r="BH517"/>
  <c r="BF517"/>
  <c r="BE517"/>
  <c r="T517"/>
  <c r="R517"/>
  <c r="P517"/>
  <c r="BI510"/>
  <c r="BH510"/>
  <c r="BF510"/>
  <c r="BE510"/>
  <c r="T510"/>
  <c r="R510"/>
  <c r="P510"/>
  <c r="BI503"/>
  <c r="BH503"/>
  <c r="BF503"/>
  <c r="BE503"/>
  <c r="T503"/>
  <c r="R503"/>
  <c r="P503"/>
  <c r="BI493"/>
  <c r="BH493"/>
  <c r="BF493"/>
  <c r="BE493"/>
  <c r="T493"/>
  <c r="R493"/>
  <c r="P493"/>
  <c r="BI487"/>
  <c r="BH487"/>
  <c r="BF487"/>
  <c r="BE487"/>
  <c r="T487"/>
  <c r="R487"/>
  <c r="P487"/>
  <c r="BI475"/>
  <c r="BH475"/>
  <c r="BF475"/>
  <c r="BE475"/>
  <c r="T475"/>
  <c r="R475"/>
  <c r="P475"/>
  <c r="BI470"/>
  <c r="BH470"/>
  <c r="BF470"/>
  <c r="BE470"/>
  <c r="T470"/>
  <c r="R470"/>
  <c r="P470"/>
  <c r="BI465"/>
  <c r="BH465"/>
  <c r="BF465"/>
  <c r="BE465"/>
  <c r="T465"/>
  <c r="R465"/>
  <c r="P465"/>
  <c r="BI462"/>
  <c r="BH462"/>
  <c r="BF462"/>
  <c r="BE462"/>
  <c r="T462"/>
  <c r="R462"/>
  <c r="P462"/>
  <c r="BI456"/>
  <c r="BH456"/>
  <c r="BF456"/>
  <c r="BE456"/>
  <c r="T456"/>
  <c r="R456"/>
  <c r="P456"/>
  <c r="BI451"/>
  <c r="BH451"/>
  <c r="BF451"/>
  <c r="BE451"/>
  <c r="T451"/>
  <c r="R451"/>
  <c r="P451"/>
  <c r="BI444"/>
  <c r="BH444"/>
  <c r="BF444"/>
  <c r="BE444"/>
  <c r="T444"/>
  <c r="R444"/>
  <c r="P444"/>
  <c r="BI437"/>
  <c r="BH437"/>
  <c r="BF437"/>
  <c r="BE437"/>
  <c r="T437"/>
  <c r="R437"/>
  <c r="P437"/>
  <c r="BI430"/>
  <c r="BH430"/>
  <c r="BF430"/>
  <c r="BE430"/>
  <c r="T430"/>
  <c r="R430"/>
  <c r="P430"/>
  <c r="BI423"/>
  <c r="BH423"/>
  <c r="BF423"/>
  <c r="BE423"/>
  <c r="T423"/>
  <c r="R423"/>
  <c r="P423"/>
  <c r="BI416"/>
  <c r="BH416"/>
  <c r="BF416"/>
  <c r="BE416"/>
  <c r="T416"/>
  <c r="R416"/>
  <c r="P416"/>
  <c r="BI405"/>
  <c r="BH405"/>
  <c r="BF405"/>
  <c r="BE405"/>
  <c r="T405"/>
  <c r="R405"/>
  <c r="P405"/>
  <c r="BI395"/>
  <c r="BH395"/>
  <c r="BF395"/>
  <c r="BE395"/>
  <c r="T395"/>
  <c r="R395"/>
  <c r="P395"/>
  <c r="BI384"/>
  <c r="BH384"/>
  <c r="BF384"/>
  <c r="BE384"/>
  <c r="T384"/>
  <c r="R384"/>
  <c r="P384"/>
  <c r="BI377"/>
  <c r="BH377"/>
  <c r="BF377"/>
  <c r="BE377"/>
  <c r="T377"/>
  <c r="R377"/>
  <c r="P377"/>
  <c r="BI370"/>
  <c r="BH370"/>
  <c r="BF370"/>
  <c r="BE370"/>
  <c r="T370"/>
  <c r="R370"/>
  <c r="P370"/>
  <c r="BI363"/>
  <c r="BH363"/>
  <c r="BF363"/>
  <c r="BE363"/>
  <c r="T363"/>
  <c r="R363"/>
  <c r="P363"/>
  <c r="BI357"/>
  <c r="BH357"/>
  <c r="BF357"/>
  <c r="BE357"/>
  <c r="T357"/>
  <c r="R357"/>
  <c r="P357"/>
  <c r="BI348"/>
  <c r="BH348"/>
  <c r="BF348"/>
  <c r="BE348"/>
  <c r="T348"/>
  <c r="R348"/>
  <c r="P348"/>
  <c r="BI344"/>
  <c r="BH344"/>
  <c r="BF344"/>
  <c r="BE344"/>
  <c r="T344"/>
  <c r="R344"/>
  <c r="P344"/>
  <c r="BI338"/>
  <c r="BH338"/>
  <c r="BF338"/>
  <c r="BE338"/>
  <c r="T338"/>
  <c r="R338"/>
  <c r="P338"/>
  <c r="BI334"/>
  <c r="BH334"/>
  <c r="BF334"/>
  <c r="BE334"/>
  <c r="T334"/>
  <c r="R334"/>
  <c r="P334"/>
  <c r="BI330"/>
  <c r="BH330"/>
  <c r="BF330"/>
  <c r="BE330"/>
  <c r="T330"/>
  <c r="R330"/>
  <c r="P330"/>
  <c r="BI323"/>
  <c r="BH323"/>
  <c r="BF323"/>
  <c r="BE323"/>
  <c r="T323"/>
  <c r="R323"/>
  <c r="P323"/>
  <c r="BI317"/>
  <c r="BH317"/>
  <c r="BF317"/>
  <c r="BE317"/>
  <c r="T317"/>
  <c r="R317"/>
  <c r="P317"/>
  <c r="BI312"/>
  <c r="BH312"/>
  <c r="BF312"/>
  <c r="BE312"/>
  <c r="T312"/>
  <c r="R312"/>
  <c r="P312"/>
  <c r="BI307"/>
  <c r="BH307"/>
  <c r="BF307"/>
  <c r="BE307"/>
  <c r="T307"/>
  <c r="R307"/>
  <c r="P307"/>
  <c r="BI298"/>
  <c r="BH298"/>
  <c r="BF298"/>
  <c r="BE298"/>
  <c r="T298"/>
  <c r="R298"/>
  <c r="P298"/>
  <c r="BI290"/>
  <c r="BH290"/>
  <c r="BF290"/>
  <c r="BE290"/>
  <c r="T290"/>
  <c r="R290"/>
  <c r="P290"/>
  <c r="BI286"/>
  <c r="BH286"/>
  <c r="BF286"/>
  <c r="BE286"/>
  <c r="T286"/>
  <c r="R286"/>
  <c r="P286"/>
  <c r="BI281"/>
  <c r="BH281"/>
  <c r="BF281"/>
  <c r="BE281"/>
  <c r="T281"/>
  <c r="R281"/>
  <c r="P281"/>
  <c r="BI276"/>
  <c r="BH276"/>
  <c r="BF276"/>
  <c r="BE276"/>
  <c r="T276"/>
  <c r="R276"/>
  <c r="P276"/>
  <c r="BI270"/>
  <c r="BH270"/>
  <c r="BF270"/>
  <c r="BE270"/>
  <c r="T270"/>
  <c r="R270"/>
  <c r="P270"/>
  <c r="BI264"/>
  <c r="BH264"/>
  <c r="BF264"/>
  <c r="BE264"/>
  <c r="T264"/>
  <c r="R264"/>
  <c r="P264"/>
  <c r="BI260"/>
  <c r="BH260"/>
  <c r="BF260"/>
  <c r="BE260"/>
  <c r="T260"/>
  <c r="R260"/>
  <c r="P260"/>
  <c r="BI254"/>
  <c r="BH254"/>
  <c r="BF254"/>
  <c r="BE254"/>
  <c r="T254"/>
  <c r="R254"/>
  <c r="P254"/>
  <c r="BI242"/>
  <c r="BH242"/>
  <c r="BF242"/>
  <c r="BE242"/>
  <c r="T242"/>
  <c r="R242"/>
  <c r="P242"/>
  <c r="BI230"/>
  <c r="BH230"/>
  <c r="BF230"/>
  <c r="BE230"/>
  <c r="T230"/>
  <c r="R230"/>
  <c r="P230"/>
  <c r="BI227"/>
  <c r="BH227"/>
  <c r="BF227"/>
  <c r="BE227"/>
  <c r="T227"/>
  <c r="R227"/>
  <c r="P227"/>
  <c r="BI224"/>
  <c r="BH224"/>
  <c r="BF224"/>
  <c r="BE224"/>
  <c r="T224"/>
  <c r="R224"/>
  <c r="P224"/>
  <c r="BI221"/>
  <c r="BH221"/>
  <c r="BF221"/>
  <c r="BE221"/>
  <c r="T221"/>
  <c r="R221"/>
  <c r="P221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7"/>
  <c r="BH207"/>
  <c r="BF207"/>
  <c r="BE207"/>
  <c r="T207"/>
  <c r="R207"/>
  <c r="P207"/>
  <c r="BI205"/>
  <c r="BH205"/>
  <c r="BF205"/>
  <c r="BE205"/>
  <c r="T205"/>
  <c r="R205"/>
  <c r="P205"/>
  <c r="BI203"/>
  <c r="BH203"/>
  <c r="BF203"/>
  <c r="BE203"/>
  <c r="T203"/>
  <c r="R203"/>
  <c r="P203"/>
  <c r="BI201"/>
  <c r="BH201"/>
  <c r="BF201"/>
  <c r="BE201"/>
  <c r="T201"/>
  <c r="R201"/>
  <c r="P201"/>
  <c r="BI199"/>
  <c r="BH199"/>
  <c r="BF199"/>
  <c r="BE199"/>
  <c r="T199"/>
  <c r="R199"/>
  <c r="P199"/>
  <c r="BI197"/>
  <c r="BH197"/>
  <c r="BF197"/>
  <c r="BE197"/>
  <c r="T197"/>
  <c r="R197"/>
  <c r="P197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89"/>
  <c r="BH189"/>
  <c r="BF189"/>
  <c r="BE189"/>
  <c r="T189"/>
  <c r="R189"/>
  <c r="P189"/>
  <c r="BI187"/>
  <c r="BH187"/>
  <c r="BF187"/>
  <c r="BE187"/>
  <c r="T187"/>
  <c r="R187"/>
  <c r="P187"/>
  <c r="BI184"/>
  <c r="BH184"/>
  <c r="BF184"/>
  <c r="BE184"/>
  <c r="T184"/>
  <c r="R184"/>
  <c r="P184"/>
  <c r="BI180"/>
  <c r="BH180"/>
  <c r="BF180"/>
  <c r="BE180"/>
  <c r="T180"/>
  <c r="R180"/>
  <c r="P180"/>
  <c r="BI174"/>
  <c r="BH174"/>
  <c r="BF174"/>
  <c r="BE174"/>
  <c r="T174"/>
  <c r="R174"/>
  <c r="P174"/>
  <c r="BI160"/>
  <c r="BH160"/>
  <c r="BF160"/>
  <c r="BE160"/>
  <c r="T160"/>
  <c r="R160"/>
  <c r="P160"/>
  <c r="BI155"/>
  <c r="BH155"/>
  <c r="BF155"/>
  <c r="BE155"/>
  <c r="T155"/>
  <c r="R155"/>
  <c r="P155"/>
  <c r="BI148"/>
  <c r="BH148"/>
  <c r="BF148"/>
  <c r="BE148"/>
  <c r="T148"/>
  <c r="R148"/>
  <c r="P148"/>
  <c r="BI143"/>
  <c r="BH143"/>
  <c r="BF143"/>
  <c r="BE143"/>
  <c r="T143"/>
  <c r="R143"/>
  <c r="P143"/>
  <c r="BI127"/>
  <c r="BH127"/>
  <c r="BF127"/>
  <c r="BE127"/>
  <c r="T127"/>
  <c r="R127"/>
  <c r="P127"/>
  <c r="BI123"/>
  <c r="BH123"/>
  <c r="BF123"/>
  <c r="BE123"/>
  <c r="T123"/>
  <c r="R123"/>
  <c r="P123"/>
  <c r="BI119"/>
  <c r="BH119"/>
  <c r="BF119"/>
  <c r="BE119"/>
  <c r="T119"/>
  <c r="R119"/>
  <c r="P119"/>
  <c r="BI108"/>
  <c r="BH108"/>
  <c r="BF108"/>
  <c r="BE108"/>
  <c r="T108"/>
  <c r="R108"/>
  <c r="P108"/>
  <c r="BI103"/>
  <c r="BH103"/>
  <c r="BF103"/>
  <c r="BE103"/>
  <c r="T103"/>
  <c r="R103"/>
  <c r="P103"/>
  <c r="BI97"/>
  <c r="BH97"/>
  <c r="BF97"/>
  <c r="BE97"/>
  <c r="T97"/>
  <c r="R97"/>
  <c r="P97"/>
  <c r="BI91"/>
  <c r="BH91"/>
  <c r="BF91"/>
  <c r="BE91"/>
  <c r="T91"/>
  <c r="R91"/>
  <c r="P91"/>
  <c r="J85"/>
  <c r="F84"/>
  <c r="F82"/>
  <c r="E80"/>
  <c r="J59"/>
  <c r="F58"/>
  <c r="F56"/>
  <c r="E54"/>
  <c r="J23"/>
  <c r="E23"/>
  <c r="J84"/>
  <c r="J22"/>
  <c r="J20"/>
  <c r="E20"/>
  <c r="F59"/>
  <c r="J19"/>
  <c r="J14"/>
  <c r="J56"/>
  <c r="E7"/>
  <c r="E76"/>
  <c i="1" r="L50"/>
  <c r="AM50"/>
  <c r="AM49"/>
  <c r="L49"/>
  <c r="AM47"/>
  <c r="L47"/>
  <c r="L45"/>
  <c r="L44"/>
  <c i="6" r="J91"/>
  <c r="BK86"/>
  <c i="5" r="J121"/>
  <c r="J111"/>
  <c r="BK109"/>
  <c r="J104"/>
  <c r="J102"/>
  <c r="J93"/>
  <c r="BK88"/>
  <c i="4" r="J103"/>
  <c r="J91"/>
  <c r="BK88"/>
  <c i="3" r="BK262"/>
  <c r="J262"/>
  <c r="BK256"/>
  <c r="BK224"/>
  <c r="BK218"/>
  <c r="J215"/>
  <c r="BK210"/>
  <c r="J199"/>
  <c r="BK193"/>
  <c r="BK179"/>
  <c r="J171"/>
  <c r="BK159"/>
  <c r="J136"/>
  <c r="J125"/>
  <c r="J112"/>
  <c r="J96"/>
  <c r="J91"/>
  <c i="2" r="J487"/>
  <c r="BK437"/>
  <c r="J430"/>
  <c r="BK416"/>
  <c r="BK405"/>
  <c r="J395"/>
  <c r="J363"/>
  <c r="BK348"/>
  <c r="J344"/>
  <c r="BK330"/>
  <c r="BK323"/>
  <c r="BK317"/>
  <c r="J312"/>
  <c r="BK307"/>
  <c r="BK298"/>
  <c r="BK290"/>
  <c r="BK281"/>
  <c r="J276"/>
  <c r="J264"/>
  <c r="BK242"/>
  <c r="J227"/>
  <c r="J221"/>
  <c r="BK213"/>
  <c r="J207"/>
  <c r="BK205"/>
  <c r="BK201"/>
  <c r="BK199"/>
  <c r="BK195"/>
  <c r="BK187"/>
  <c r="BK180"/>
  <c r="BK174"/>
  <c r="BK160"/>
  <c r="J155"/>
  <c r="J148"/>
  <c r="BK123"/>
  <c r="J108"/>
  <c r="BK91"/>
  <c i="1" r="AS60"/>
  <c i="6" r="J96"/>
  <c r="BK91"/>
  <c r="J86"/>
  <c i="5" r="BK121"/>
  <c r="J115"/>
  <c r="BK113"/>
  <c r="BK111"/>
  <c r="J109"/>
  <c r="BK98"/>
  <c r="BK95"/>
  <c r="J88"/>
  <c r="BK86"/>
  <c i="4" r="BK103"/>
  <c r="BK100"/>
  <c r="J97"/>
  <c r="J94"/>
  <c r="BK91"/>
  <c r="J88"/>
  <c i="3" r="J244"/>
  <c r="BK234"/>
  <c r="BK215"/>
  <c r="J210"/>
  <c r="J204"/>
  <c r="J159"/>
  <c r="BK152"/>
  <c r="BK146"/>
  <c r="BK136"/>
  <c r="J118"/>
  <c r="BK104"/>
  <c i="2" r="J503"/>
  <c r="BK493"/>
  <c r="BK487"/>
  <c r="J475"/>
  <c r="J470"/>
  <c r="J462"/>
  <c r="J456"/>
  <c r="J451"/>
  <c r="J437"/>
  <c r="J416"/>
  <c r="BK384"/>
  <c r="BK370"/>
  <c r="BK363"/>
  <c r="J348"/>
  <c r="BK338"/>
  <c r="BK334"/>
  <c r="BK286"/>
  <c r="J270"/>
  <c r="J260"/>
  <c r="BK227"/>
  <c r="J224"/>
  <c r="J216"/>
  <c r="BK210"/>
  <c r="J205"/>
  <c r="J203"/>
  <c r="J199"/>
  <c r="J197"/>
  <c r="J189"/>
  <c r="J184"/>
  <c r="J174"/>
  <c r="BK155"/>
  <c r="BK148"/>
  <c r="BK143"/>
  <c r="BK127"/>
  <c r="BK103"/>
  <c i="1" r="AS55"/>
  <c i="6" r="BK96"/>
  <c i="5" r="BK115"/>
  <c r="J113"/>
  <c r="BK104"/>
  <c r="BK102"/>
  <c r="J98"/>
  <c r="J95"/>
  <c r="BK93"/>
  <c r="J91"/>
  <c i="4" r="BK97"/>
  <c r="BK94"/>
  <c i="3" r="J250"/>
  <c r="J239"/>
  <c r="J234"/>
  <c r="J224"/>
  <c r="J218"/>
  <c r="BK199"/>
  <c r="BK187"/>
  <c r="J165"/>
  <c r="J152"/>
  <c r="J146"/>
  <c r="BK125"/>
  <c r="BK118"/>
  <c r="BK96"/>
  <c i="2" r="J465"/>
  <c r="BK462"/>
  <c r="J444"/>
  <c r="BK430"/>
  <c r="J423"/>
  <c r="J384"/>
  <c r="BK377"/>
  <c r="BK357"/>
  <c r="J338"/>
  <c r="J323"/>
  <c r="J317"/>
  <c r="BK312"/>
  <c r="J290"/>
  <c r="J281"/>
  <c r="BK276"/>
  <c r="BK270"/>
  <c r="BK264"/>
  <c r="BK260"/>
  <c r="BK254"/>
  <c r="J242"/>
  <c r="J230"/>
  <c r="BK224"/>
  <c r="BK216"/>
  <c r="J201"/>
  <c r="BK197"/>
  <c r="BK191"/>
  <c r="J187"/>
  <c r="BK184"/>
  <c r="J127"/>
  <c r="J123"/>
  <c r="J119"/>
  <c r="J103"/>
  <c r="J97"/>
  <c r="J91"/>
  <c i="1" r="AS62"/>
  <c i="5" r="BK91"/>
  <c r="J86"/>
  <c i="4" r="J100"/>
  <c i="3" r="J256"/>
  <c r="BK250"/>
  <c r="BK244"/>
  <c r="BK239"/>
  <c r="BK204"/>
  <c r="J193"/>
  <c r="J187"/>
  <c r="J179"/>
  <c r="BK171"/>
  <c r="BK165"/>
  <c r="BK112"/>
  <c r="J104"/>
  <c r="BK91"/>
  <c i="2" r="BK523"/>
  <c r="J523"/>
  <c r="BK517"/>
  <c r="J517"/>
  <c r="BK510"/>
  <c r="J510"/>
  <c r="BK503"/>
  <c r="J493"/>
  <c r="BK475"/>
  <c r="BK470"/>
  <c r="BK465"/>
  <c r="BK456"/>
  <c r="BK451"/>
  <c r="BK444"/>
  <c r="BK423"/>
  <c r="J405"/>
  <c r="BK395"/>
  <c r="J377"/>
  <c r="J370"/>
  <c r="J357"/>
  <c r="BK344"/>
  <c r="J334"/>
  <c r="J330"/>
  <c r="J307"/>
  <c r="J298"/>
  <c r="J286"/>
  <c r="J254"/>
  <c r="BK230"/>
  <c r="BK221"/>
  <c r="J213"/>
  <c r="J210"/>
  <c r="BK207"/>
  <c r="BK203"/>
  <c r="J195"/>
  <c r="BK193"/>
  <c r="J193"/>
  <c r="J191"/>
  <c r="BK189"/>
  <c r="J180"/>
  <c r="J160"/>
  <c r="J143"/>
  <c r="BK119"/>
  <c r="BK108"/>
  <c r="BK97"/>
  <c i="1" r="AS58"/>
  <c i="2" l="1" r="P90"/>
  <c r="P89"/>
  <c r="R469"/>
  <c i="3" r="R90"/>
  <c r="R89"/>
  <c r="R88"/>
  <c i="4" r="R87"/>
  <c r="R86"/>
  <c i="2" r="T90"/>
  <c r="T89"/>
  <c r="T88"/>
  <c r="T469"/>
  <c i="3" r="T90"/>
  <c r="T89"/>
  <c r="T88"/>
  <c i="4" r="P87"/>
  <c r="P86"/>
  <c i="1" r="AU59"/>
  <c i="6" r="BK85"/>
  <c r="J85"/>
  <c r="J63"/>
  <c r="P85"/>
  <c i="1" r="AU63"/>
  <c i="2" r="BK90"/>
  <c r="J90"/>
  <c r="J65"/>
  <c r="BK469"/>
  <c r="J469"/>
  <c r="J66"/>
  <c i="3" r="P90"/>
  <c r="P89"/>
  <c r="P88"/>
  <c i="1" r="AU57"/>
  <c i="4" r="BK87"/>
  <c r="J87"/>
  <c r="J64"/>
  <c i="5" r="P85"/>
  <c i="1" r="AU61"/>
  <c i="5" r="R85"/>
  <c i="6" r="T85"/>
  <c i="2" r="R90"/>
  <c r="R89"/>
  <c r="R88"/>
  <c r="P469"/>
  <c i="3" r="BK90"/>
  <c r="J90"/>
  <c r="J65"/>
  <c i="4" r="T87"/>
  <c r="T86"/>
  <c i="5" r="BK85"/>
  <c r="J85"/>
  <c r="J63"/>
  <c r="T85"/>
  <c i="6" r="R85"/>
  <c i="2" r="J82"/>
  <c r="BG108"/>
  <c r="BG155"/>
  <c r="BG187"/>
  <c r="BG191"/>
  <c r="BG201"/>
  <c r="BG216"/>
  <c r="BG227"/>
  <c r="BG242"/>
  <c r="BG281"/>
  <c r="BG298"/>
  <c r="BG312"/>
  <c r="BG338"/>
  <c r="BG348"/>
  <c r="BG384"/>
  <c r="BG395"/>
  <c r="BG416"/>
  <c r="BG444"/>
  <c r="BG470"/>
  <c r="BG493"/>
  <c r="BG503"/>
  <c r="BG510"/>
  <c r="BG517"/>
  <c r="BG523"/>
  <c i="3" r="J58"/>
  <c r="E76"/>
  <c r="J82"/>
  <c r="F85"/>
  <c r="BG96"/>
  <c r="BG146"/>
  <c r="BG165"/>
  <c r="BG171"/>
  <c r="BG179"/>
  <c r="BG187"/>
  <c r="BG234"/>
  <c r="BG239"/>
  <c r="BG244"/>
  <c i="4" r="E50"/>
  <c r="J80"/>
  <c r="BG94"/>
  <c r="BG103"/>
  <c i="5" r="BG95"/>
  <c i="2" r="J58"/>
  <c r="F85"/>
  <c r="BG91"/>
  <c r="BG97"/>
  <c r="BG119"/>
  <c r="BG180"/>
  <c r="BG189"/>
  <c r="BG195"/>
  <c r="BG199"/>
  <c r="BG221"/>
  <c r="BG260"/>
  <c r="BG264"/>
  <c r="BG270"/>
  <c r="BG307"/>
  <c r="BG317"/>
  <c r="BG334"/>
  <c r="BG370"/>
  <c r="BG405"/>
  <c r="BG430"/>
  <c r="BG437"/>
  <c r="BG462"/>
  <c i="3" r="BG91"/>
  <c r="BG112"/>
  <c r="BG118"/>
  <c r="BG136"/>
  <c r="BG193"/>
  <c r="BG215"/>
  <c i="4" r="F59"/>
  <c i="5" r="J56"/>
  <c r="F59"/>
  <c r="BG88"/>
  <c r="BG91"/>
  <c r="BG109"/>
  <c r="BG111"/>
  <c i="6" r="BG96"/>
  <c i="2" r="E50"/>
  <c r="BG123"/>
  <c r="BG127"/>
  <c r="BG143"/>
  <c r="BG148"/>
  <c r="BG160"/>
  <c r="BG207"/>
  <c r="BG213"/>
  <c r="BG224"/>
  <c r="BG254"/>
  <c r="BG330"/>
  <c r="BG357"/>
  <c r="BG363"/>
  <c r="BG377"/>
  <c r="BG451"/>
  <c r="BG456"/>
  <c r="BG465"/>
  <c r="BG475"/>
  <c r="BG487"/>
  <c i="3" r="BG125"/>
  <c r="BG152"/>
  <c r="BG210"/>
  <c r="BG218"/>
  <c r="BG224"/>
  <c r="BG250"/>
  <c i="4" r="BG88"/>
  <c r="BG97"/>
  <c r="BG100"/>
  <c i="5" r="E50"/>
  <c r="BG86"/>
  <c r="BG104"/>
  <c i="6" r="E50"/>
  <c r="J56"/>
  <c r="J58"/>
  <c r="F82"/>
  <c r="BG86"/>
  <c r="BG91"/>
  <c i="2" r="BG103"/>
  <c r="BG174"/>
  <c r="BG184"/>
  <c r="BG193"/>
  <c r="BG197"/>
  <c r="BG203"/>
  <c r="BG205"/>
  <c r="BG210"/>
  <c r="BG230"/>
  <c r="BG276"/>
  <c r="BG286"/>
  <c r="BG290"/>
  <c r="BG323"/>
  <c r="BG344"/>
  <c r="BG423"/>
  <c i="3" r="BG104"/>
  <c r="BG159"/>
  <c r="BG199"/>
  <c r="BG204"/>
  <c r="BG256"/>
  <c r="BG262"/>
  <c r="BK255"/>
  <c r="J255"/>
  <c r="J66"/>
  <c i="4" r="J58"/>
  <c r="BG91"/>
  <c i="5" r="J58"/>
  <c r="BG93"/>
  <c r="BG98"/>
  <c r="BG102"/>
  <c r="BG113"/>
  <c r="BG115"/>
  <c r="BG121"/>
  <c i="3" r="J35"/>
  <c i="1" r="AV57"/>
  <c i="5" r="J35"/>
  <c i="1" r="AV61"/>
  <c r="AU62"/>
  <c i="3" r="F35"/>
  <c i="1" r="AZ57"/>
  <c i="3" r="F38"/>
  <c i="1" r="BC57"/>
  <c i="6" r="F39"/>
  <c i="1" r="BD63"/>
  <c r="BD62"/>
  <c r="AS54"/>
  <c i="3" r="J36"/>
  <c i="1" r="AW57"/>
  <c i="2" r="F39"/>
  <c i="1" r="BD56"/>
  <c i="4" r="J35"/>
  <c i="1" r="AV59"/>
  <c i="4" r="F38"/>
  <c i="1" r="BC59"/>
  <c r="BC58"/>
  <c r="AY58"/>
  <c r="AU58"/>
  <c i="4" r="F36"/>
  <c i="1" r="BA59"/>
  <c r="BA58"/>
  <c r="AW58"/>
  <c i="5" r="F35"/>
  <c i="1" r="AZ61"/>
  <c r="AZ60"/>
  <c r="AV60"/>
  <c i="5" r="J36"/>
  <c i="1" r="AW61"/>
  <c i="4" r="F35"/>
  <c i="1" r="AZ59"/>
  <c r="AZ58"/>
  <c r="AV58"/>
  <c i="4" r="J36"/>
  <c i="1" r="AW59"/>
  <c i="5" r="F38"/>
  <c i="1" r="BC61"/>
  <c r="BC60"/>
  <c r="AY60"/>
  <c i="6" r="F36"/>
  <c i="1" r="BA63"/>
  <c r="BA62"/>
  <c r="AW62"/>
  <c i="6" r="F38"/>
  <c i="1" r="BC63"/>
  <c r="BC62"/>
  <c r="AY62"/>
  <c i="3" r="F36"/>
  <c i="1" r="BA57"/>
  <c i="2" r="F35"/>
  <c i="1" r="AZ56"/>
  <c i="2" r="F36"/>
  <c i="1" r="BA56"/>
  <c i="4" r="F39"/>
  <c i="1" r="BD59"/>
  <c r="BD58"/>
  <c i="5" r="F39"/>
  <c i="1" r="BD61"/>
  <c r="BD60"/>
  <c i="6" r="J35"/>
  <c i="1" r="AV63"/>
  <c i="6" r="J36"/>
  <c i="1" r="AW63"/>
  <c i="2" r="J36"/>
  <c i="1" r="AW56"/>
  <c i="5" r="F36"/>
  <c i="1" r="BA61"/>
  <c r="BA60"/>
  <c r="AW60"/>
  <c i="6" r="F35"/>
  <c i="1" r="AZ63"/>
  <c r="AZ62"/>
  <c r="AV62"/>
  <c i="2" r="F38"/>
  <c i="1" r="BC56"/>
  <c r="AU60"/>
  <c i="2" r="J35"/>
  <c i="1" r="AV56"/>
  <c i="3" r="F39"/>
  <c i="1" r="BD57"/>
  <c i="2" l="1" r="P88"/>
  <c i="1" r="AU56"/>
  <c i="2" r="BK89"/>
  <c r="BK88"/>
  <c r="J88"/>
  <c i="3" r="BK89"/>
  <c r="J89"/>
  <c r="J64"/>
  <c i="4" r="BK86"/>
  <c r="J86"/>
  <c i="1" r="AU55"/>
  <c r="AU54"/>
  <c r="AT62"/>
  <c i="4" r="F37"/>
  <c i="1" r="BB59"/>
  <c r="BB58"/>
  <c r="AX58"/>
  <c i="5" r="F37"/>
  <c i="1" r="BB61"/>
  <c r="BB60"/>
  <c r="AX60"/>
  <c r="AT57"/>
  <c r="AT63"/>
  <c r="AZ55"/>
  <c r="AV55"/>
  <c i="6" r="J32"/>
  <c i="1" r="AG63"/>
  <c r="AG62"/>
  <c r="AN62"/>
  <c r="BC55"/>
  <c r="AY55"/>
  <c r="AT56"/>
  <c r="AT61"/>
  <c r="BA55"/>
  <c r="AW55"/>
  <c i="6" r="F37"/>
  <c i="1" r="BB63"/>
  <c r="BB62"/>
  <c r="AX62"/>
  <c r="AT58"/>
  <c r="AT60"/>
  <c r="BD55"/>
  <c r="BD54"/>
  <c r="W33"/>
  <c i="2" r="J32"/>
  <c i="1" r="AG56"/>
  <c r="AN56"/>
  <c i="5" r="J32"/>
  <c i="1" r="AG61"/>
  <c r="AN61"/>
  <c i="4" r="J32"/>
  <c i="1" r="AG59"/>
  <c r="AG58"/>
  <c r="AN58"/>
  <c r="AT59"/>
  <c i="2" r="F37"/>
  <c i="1" r="BB56"/>
  <c i="3" r="F37"/>
  <c i="1" r="BB57"/>
  <c i="2" l="1" r="J89"/>
  <c r="J64"/>
  <c i="4" r="J63"/>
  <c i="1" r="AN59"/>
  <c i="2" r="J63"/>
  <c i="4" r="J41"/>
  <c i="5" r="J41"/>
  <c i="1" r="AN63"/>
  <c i="3" r="BK88"/>
  <c r="J88"/>
  <c i="6" r="J41"/>
  <c i="2" r="J41"/>
  <c i="1" r="BB55"/>
  <c r="BB54"/>
  <c r="AX54"/>
  <c r="AT55"/>
  <c r="BA54"/>
  <c r="W30"/>
  <c r="AG60"/>
  <c r="AN60"/>
  <c i="3" r="J32"/>
  <c i="1" r="AG57"/>
  <c r="AN57"/>
  <c r="BC54"/>
  <c r="W32"/>
  <c r="AZ54"/>
  <c r="AV54"/>
  <c r="AK29"/>
  <c i="3" l="1" r="J41"/>
  <c r="J63"/>
  <c i="1" r="W31"/>
  <c r="AG55"/>
  <c r="AN55"/>
  <c r="W29"/>
  <c r="AW54"/>
  <c r="AK30"/>
  <c r="AX55"/>
  <c r="AY54"/>
  <c l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<sst xmlns="http://schemas.openxmlformats.org/spreadsheetml/2006/main">
  <si>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</si>
  <si>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</si>
  <si>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</si>
  <si>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</si>
  <si>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</si>
  <si>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{38ef51be-1e33-4e8b-869d-7fc29f3a3982}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</si>
  <si>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</si>
  <si>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</si>
  <si>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</si>
  <si>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</si>
  <si>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</si>
  <si>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</si>
  <si>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</si>
  <si>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</si>
  <si>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650190031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</si>
  <si>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</si>
  <si>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</si>
  <si>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staničních kolejí v žst. Klášterec nad Ohří</t>
  </si>
  <si>
    <t>KSO:</t>
  </si>
  <si>
    <t>824 26</t>
  </si>
  <si>
    <t>CC-CZ:</t>
  </si>
  <si>
    <t>21212</t>
  </si>
  <si>
    <t>Místo:</t>
  </si>
  <si>
    <t>ŽST Klášterec nad Ohří</t>
  </si>
  <si>
    <t>Datum:</t>
  </si>
  <si>
    <t>7. 5. 2020</t>
  </si>
  <si>
    <t>CZ-CPV:</t>
  </si>
  <si>
    <t>44212000-9</t>
  </si>
  <si>
    <t>CZ-CPA:</t>
  </si>
  <si>
    <t>42.12.10</t>
  </si>
  <si>
    <t>Zadavatel:</t>
  </si>
  <si>
    <t>IČ:</t>
  </si>
  <si>
    <t>70994234</t>
  </si>
  <si>
    <t>Správa železnic s.o.,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</si>
  <si>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</si>
  <si>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</si>
  <si>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</si>
  <si>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</si>
  <si>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</si>
  <si>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</si>
  <si>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</si>
  <si>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</si>
  <si>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</si>
  <si>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Ing. Horák Jiří, horak@szdc.cz, +420 602155923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</si>
  <si>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</si>
  <si>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</si>
  <si>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</si>
  <si>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</si>
  <si>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</si>
  <si>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</si>
  <si>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</si>
  <si>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</si>
  <si>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</si>
  <si>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</si>
  <si>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</si>
  <si>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</si>
  <si>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</si>
  <si>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</si>
  <si>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</si>
  <si>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</si>
  <si>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</si>
  <si>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</si>
  <si>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</si>
  <si>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</si>
  <si>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</si>
  <si>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</si>
  <si>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</si>
  <si>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</si>
  <si>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</si>
  <si>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</si>
  <si>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</si>
  <si>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</si>
  <si>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</si>
  <si>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</si>
  <si>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</si>
  <si>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</si>
  <si>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</si>
  <si>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</si>
  <si>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</si>
  <si>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</si>
  <si>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</si>
  <si>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</si>
  <si>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</si>
  <si>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</si>
  <si>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O1</t>
  </si>
  <si>
    <t>Oprava 3. a 5.SK</t>
  </si>
  <si>
    <t>STA</t>
  </si>
  <si>
    <t>1</t>
  </si>
  <si>
    <t>{22475a86-0074-42c3-8c25-043234d15bd0}</t>
  </si>
  <si>
    <t>2</t>
  </si>
  <si>
    <t>/</t>
  </si>
  <si>
    <t>Č11</t>
  </si>
  <si>
    <t>Soupis</t>
  </si>
  <si>
    <t>{cfccf0e4-517d-4745-af35-607ffd1ac8b4}</t>
  </si>
  <si>
    <t>Č12</t>
  </si>
  <si>
    <t>Zřízení BK ve výhybkách 7,10</t>
  </si>
  <si>
    <t>{907356e4-f010-49c5-8cc4-4163799fbcf7}</t>
  </si>
  <si>
    <t>O2</t>
  </si>
  <si>
    <t>Zabezpečovací zařízení</t>
  </si>
  <si>
    <t>{1275469f-11d3-48fe-be44-40c7337c332c}</t>
  </si>
  <si>
    <t>Č21</t>
  </si>
  <si>
    <t>Demontáže a montáže SZT</t>
  </si>
  <si>
    <t>{c1ec1884-78d4-4866-a37b-81264cca40f9}</t>
  </si>
  <si>
    <t>O3</t>
  </si>
  <si>
    <t>VRN</t>
  </si>
  <si>
    <t>{df6af195-6e18-4368-b55d-fb3e7dc2abe3}</t>
  </si>
  <si>
    <t>Č31</t>
  </si>
  <si>
    <t>{c012f590-db4a-44fb-8d89-f7075fea633f}</t>
  </si>
  <si>
    <t>O4</t>
  </si>
  <si>
    <t>Rekapitulace materiálu zajišťovaného OŘ Ústí</t>
  </si>
  <si>
    <t>{5a8004b6-578b-4bd2-9e7d-ac80522d3210}</t>
  </si>
  <si>
    <t>Č41</t>
  </si>
  <si>
    <t>Materiál užitý ŽST Most</t>
  </si>
  <si>
    <t>{da47e7e1-2641-4a3c-8c75-7a2b679df06b}</t>
  </si>
  <si>
    <t>Doplnění_KL_kolej</t>
  </si>
  <si>
    <t>Doplnění KL v koleji</t>
  </si>
  <si>
    <t>m3</t>
  </si>
  <si>
    <t>1230,647</t>
  </si>
  <si>
    <t>Doplnění_KL_výh</t>
  </si>
  <si>
    <t>Doplnění KL do výhybek</t>
  </si>
  <si>
    <t>30</t>
  </si>
  <si>
    <t>KRYCÍ LIST SOUPISU PRACÍ</t>
  </si>
  <si>
    <t>Zemina_skládka</t>
  </si>
  <si>
    <t>Zemina na skládku</t>
  </si>
  <si>
    <t>t</t>
  </si>
  <si>
    <t>2580,948</t>
  </si>
  <si>
    <t>Užitý_materiál</t>
  </si>
  <si>
    <t>Užitý materiál z Bystřan do Klášterce</t>
  </si>
  <si>
    <t>455,698</t>
  </si>
  <si>
    <t>SB6_užité</t>
  </si>
  <si>
    <t>SB6 užité z Bystřan</t>
  </si>
  <si>
    <t>kus</t>
  </si>
  <si>
    <t>1340</t>
  </si>
  <si>
    <t>S49_užité</t>
  </si>
  <si>
    <t>Kolejnice S49 užité z Bystřan</t>
  </si>
  <si>
    <t>m</t>
  </si>
  <si>
    <t>1250</t>
  </si>
  <si>
    <t>Objekt:</t>
  </si>
  <si>
    <t>Štěrk32_63</t>
  </si>
  <si>
    <t>Dodávka kameniva třídy BII do KL</t>
  </si>
  <si>
    <t>2091,413</t>
  </si>
  <si>
    <t>O1 - Oprava 3. a 5.SK</t>
  </si>
  <si>
    <t>Drt_na_stezky_11</t>
  </si>
  <si>
    <t>Drť na opravu stezky podél 5.SK</t>
  </si>
  <si>
    <t>112</t>
  </si>
  <si>
    <t>Soupis:</t>
  </si>
  <si>
    <t>Srdcovka_10</t>
  </si>
  <si>
    <t>Srdcovková část do výhybky č.10</t>
  </si>
  <si>
    <t>2,229</t>
  </si>
  <si>
    <t>Č11 - Oprava 3. a 5.SK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</si>
  <si>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</si>
  <si>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</si>
  <si>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</si>
  <si>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</si>
  <si>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</si>
  <si>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</si>
  <si>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</si>
  <si>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</si>
  <si>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</si>
  <si>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</si>
  <si>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</si>
  <si>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</si>
  <si>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</si>
  <si>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</si>
  <si>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</si>
  <si>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</si>
  <si>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</si>
  <si>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</si>
  <si>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</si>
  <si>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</si>
  <si>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</si>
  <si>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</si>
  <si>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</si>
  <si>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</si>
  <si>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</si>
  <si>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</si>
  <si>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</si>
  <si>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5905010010</t>
  </si>
  <si>
    <t>Odstranění nánosu nad horní plochou pražce</t>
  </si>
  <si>
    <t>m2</t>
  </si>
  <si>
    <t>Sborník UOŽI 01 2020</t>
  </si>
  <si>
    <t>4</t>
  </si>
  <si>
    <t>444691972</t>
  </si>
  <si>
    <t>PP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</si>
  <si>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</si>
  <si>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PSC</t>
  </si>
  <si>
    <t>Poznámka k souboru cen:_x000d_
1. V cenách jsou započteny náklady na ruční odstranění plevelů a nánosu nad horní plochou pražce, úprava rozrušeného KL, ometení pražců a upevňovadel, rozprostření výzisku na terén nebo naložení na dopravní prostředek.</t>
  </si>
  <si>
    <t>P</t>
  </si>
  <si>
    <t>Poznámka k položce:_x000d_
uprostřed koleje od konce pražců SB5 v délce 70 m</t>
  </si>
  <si>
    <t>VV</t>
  </si>
  <si>
    <t xml:space="preserve">"5.SK  km 144,142- 144,212           "70*1,3</t>
  </si>
  <si>
    <t>Součet</t>
  </si>
  <si>
    <t>5905020010</t>
  </si>
  <si>
    <t>Oprava stezky strojně s odstraněním drnu a nánosu do 10 cm</t>
  </si>
  <si>
    <t>-402645023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</si>
  <si>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</si>
  <si>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Poznámka k souboru cen:_x000d_
1. V cenách jsou započteny náklady na odtěžení nánosu stezky a rozprostření výzisku na terén nebo naložení na dopravní prostředek a úprava povrchu stezky.</t>
  </si>
  <si>
    <t>Poznámka k položce:_x000d_
odtěžení stezky mezi 3.a 5.SK od úrovně konce pražců SB5 za KV7 k námezníku v.č.10 v šířce 2,8 m_x000d_
celková délka = 362 m_x000d_
stezka mezi 1.a 3.SK zůstává stávající</t>
  </si>
  <si>
    <t>"stezka mezi 3. - 5.SK" 362*2,8</t>
  </si>
  <si>
    <t>3</t>
  </si>
  <si>
    <t>5905020020</t>
  </si>
  <si>
    <t>Oprava stezky strojně s odstraněním drnu a nánosu přes 10 cm do 20 cm</t>
  </si>
  <si>
    <t>1867419274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</si>
  <si>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</si>
  <si>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Poznámka k položce:_x000d_
odtěžení stezky vně 5.SK od úrovně konce pražců SB5 za KV7 ke KV 10 v šířce 1,5 m_x000d_
celková délka = 369 m</t>
  </si>
  <si>
    <t>369*1,5</t>
  </si>
  <si>
    <t>5905035120</t>
  </si>
  <si>
    <t>Výměna KL malou těžící mechanizací včetně lavičky pod ložnou plochou pražce lože zapuštěné</t>
  </si>
  <si>
    <t>-674747994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</si>
  <si>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</si>
  <si>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pražce._x000d_
2. V cenách nejsou obsaženy náklady na podbití pražce, dodávku a doplnění kameniva.</t>
  </si>
  <si>
    <t xml:space="preserve">Poznámka k položce:_x000d_
výměna v místě nově vkládaných společných pražců za KV7 a KV10_x000d_
výměna v místech náhrady dřevěných pražců betonovými_x000d_
do hloubky 10 cm pod spodní hranu pražce_x000d_
za KV7_x000d_
9,9 m2 x 0,26 m = 2,574 m3_x000d_
kubatura pražců = 0,549 m3_x000d_
za KV10_x000d_
23,31 m2 x 0,26 m = 6,06 m3_x000d_
kubatura pražců = 1,294 m3_x000d_
za KV7 směr 3.SK_x000d_
20 x 3,4 x 0,3 = 20,4 m3_x000d_
kubatura pražce = 0,126 m3/ks, celkem 33 ks_x000d_
za KV10 směr 3.SK_x000d_
17 x 3,4 x 0,3 = 17,34 m3_x000d_
kubatura pražce = 0,126 m3/ks, celkem 28 ks_x000d_
za KV10 směr 5.SK_x000d_
18 x 3,4 x 0,3 = 18,36 m3_x000d_
kubatura pražce = 0,126 m3/ks, celkem 29 ks_x000d_
</t>
  </si>
  <si>
    <t>"za KV 7 směr 3.SK" 20,4 - (0,126*33)</t>
  </si>
  <si>
    <t>"za KV10 směr 3.SK" 17,34 - (0,126*28)</t>
  </si>
  <si>
    <t>"za KV10 směr 5.SK" 18,36 - (0,126*29)</t>
  </si>
  <si>
    <t>"společné za KV7" 2,574-0,549</t>
  </si>
  <si>
    <t>"společné za KV10" 6,06-1,294</t>
  </si>
  <si>
    <t xml:space="preserve">" pod srdcovkou výhybky 10 5 cm pod pražec       "4,800</t>
  </si>
  <si>
    <t>Výměna_KL</t>
  </si>
  <si>
    <t>5905050010</t>
  </si>
  <si>
    <t>Souvislá výměna KL se snesením KR koleje pražce dřevěné rozdělení "c"</t>
  </si>
  <si>
    <t>km</t>
  </si>
  <si>
    <t>1261637900</t>
  </si>
  <si>
    <t>Souvislá výměna KL se snesením KR koleje pražce dřevěné rozdělení "c".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</si>
  <si>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Poznámka k souboru cen:_x000d_
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prostředek._x000d_
2. V cenách nejsou obsaženy náklady na vyjmutí a vložení KR, dodávku a doplnění kameniva, následnou úpravu směrového a výškového uspořádání, snížení KL pod patou kolejnice a dopravu výzisku na skládku a skládkovné.</t>
  </si>
  <si>
    <t xml:space="preserve">Poznámka k položce:_x000d_
5.SK_x000d_
od úrovně konce pražců SB5 za KV7 k nově vloženým pražcům SB6 za společnými za KV10 _x000d_
celková délka = 344 m_x000d_
</t>
  </si>
  <si>
    <t>6</t>
  </si>
  <si>
    <t>5905050060</t>
  </si>
  <si>
    <t>Souvislá výměna KL se snesením KR koleje pražce betonové rozdělení "d"</t>
  </si>
  <si>
    <t>-1055824437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</si>
  <si>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</si>
  <si>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 xml:space="preserve">Poznámka k položce:_x000d_
3.SK_x000d_
od úrovně konce pražců SB5 za KV7 po úroveň konce nově vyměněných pražců SB6 za KV10 = 347 m_x000d_
_x000d_
</t>
  </si>
  <si>
    <t>7</t>
  </si>
  <si>
    <t>5905105030</t>
  </si>
  <si>
    <t>Doplnění KL kamenivem souvisle strojně v koleji</t>
  </si>
  <si>
    <t>-2054385610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</si>
  <si>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</si>
  <si>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</si>
  <si>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Poznámka k položce:_x000d_
3.SK_x000d_
úsek obnovy 347 m_x000d_
5.SK_x000d_
úsek obnovy 344 m_x000d_
SB6, 300 mm, rozdělení "u" = 1,656 m3/m koleje_x000d_
úseky nově vkládaných betonových pražců za KV7 a KV10_x000d_
úseky stávajících pražců SB5</t>
  </si>
  <si>
    <t>"úsek napojení" 30*1</t>
  </si>
  <si>
    <t>"úsek společných pražců za KV7 a KV10" 6,791</t>
  </si>
  <si>
    <t>Mezisoučet</t>
  </si>
  <si>
    <t>"úsek obnovy 3.SK" 347*1,656</t>
  </si>
  <si>
    <t>"úsek obnovy 5.SK" 344*1,656</t>
  </si>
  <si>
    <t>" pod srdcovkou KV10 "4*6*0,2</t>
  </si>
  <si>
    <t>8</t>
  </si>
  <si>
    <t>5905105040</t>
  </si>
  <si>
    <t>Doplnění KL kamenivem souvisle strojně ve výhybce</t>
  </si>
  <si>
    <t>-1108906403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</si>
  <si>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</si>
  <si>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 xml:space="preserve">"pro doplnění po úpravě GPK ASPv ve výhybkách č.7 a 10 - 1 vůz   "30</t>
  </si>
  <si>
    <t>9</t>
  </si>
  <si>
    <t>5905110010</t>
  </si>
  <si>
    <t>Snížení KL pod patou kolejnice v koleji</t>
  </si>
  <si>
    <t>1598924811</t>
  </si>
  <si>
    <t>Snížení KL pod patou kolejnice v koleji. Poznámka: 1. V cenách jsou započteny náklady na snížení KL pod patou kolejnice ručně vidlemi. 2. V cenách nejsou obsaženy náklady na doplnění a dodávku kameniva.</t>
  </si>
  <si>
    <t>Poznámka k souboru cen:_x000d_
1. V cenách jsou započteny náklady na snížení KL pod patou kolejnice ručně vidlemi._x000d_
2. V cenách nejsou obsaženy náklady na doplnění a dodávku kameniva.</t>
  </si>
  <si>
    <t xml:space="preserve">Poznámka k položce:_x000d_
Kilometr koleje=km_x000d_
5.SK _x000d_
od KV 7 po KV 10 = 435 m_x000d_
3.SK_x000d_
od KV 7 po KV 10 = 434 m_x000d_
</t>
  </si>
  <si>
    <t>"5.SK" 435/1000</t>
  </si>
  <si>
    <t>"3.SK" 434/1000</t>
  </si>
  <si>
    <t>10</t>
  </si>
  <si>
    <t>5905110020</t>
  </si>
  <si>
    <t>Snížení KL pod patou kolejnice ve výhybce</t>
  </si>
  <si>
    <t>-2051243190</t>
  </si>
  <si>
    <t>Snížení KL pod patou kolejnice ve výhybce. Poznámka: 1. V cenách jsou započteny náklady na snížení KL pod patou kolejnice ručně vidlemi. 2. V cenách nejsou obsaženy náklady na doplnění a dodávku kameniva.</t>
  </si>
  <si>
    <t>Poznámka k položce:_x000d_
Rozvinutá délka výhybky=m_x000d_
v.č.7 JS49 1:7,5-190 bmrdv = 37,83 m_x000d_
v.č.10 JS49 1:7,5-190 bmrdv = 37,83 m</t>
  </si>
  <si>
    <t>"Výhybky 7,10 "37,83*2</t>
  </si>
  <si>
    <t>11</t>
  </si>
  <si>
    <t>5906035020</t>
  </si>
  <si>
    <t>Souvislá výměna pražců současně s výměnou nebo čištěním KL pražce dřevěné příčné vystrojené</t>
  </si>
  <si>
    <t>812495055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</si>
  <si>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</si>
  <si>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pražců, montáž upevňovadel. U nevystrojených a výhybkových pražců dřevěných vrtání otvorů pro vrtule._x000d_
2. V cenách nejsou obsaženy náklady na odstranění KL, rozrušení lavičky, podbití pražce, úpravu KL do profilu, snížení KL pod patou kolejnice, doplnění kameniva, dodávku materiálu, dopravu výzisku na skládku a skládkovné.</t>
  </si>
  <si>
    <t xml:space="preserve">Poznámka k položce:_x000d_
Pražec=kus_x000d_
společné pražce za KV7 ( 5 ks ) a za KV10 ( 5 ks ) zůstávají_x000d_
_x000d_
za společnými pražci za KV7 směr 3.SK = 3 ks_x000d_
za společnými pražci za KV7 směr 5.SK = 3 ks_x000d_
nově vložit společné pražce délky 4,6 m ( 1 ks ), 4,7 m ( 1 ks ), 4,8 m ( 1 ks )_x000d_
_x000d_
za společnými pražci za KV10 směr 3.SK = 7 ks_x000d_
za společnými pražci za KV10 směr 5.SK = 7 ks_x000d_
nově vložit společné pražce délky 4,5 m ( 1 ks ), 4,6 m ( 1 ks ), 4,7 m ( 2 ks ), 4,8 m ( 1 ks ), 4,9 m ( 1 ks ), 5,0 m ( 1 ks )_x000d_
_x000d_
za společnými za KV7 směr 3.SK celkem 33 ks - vložit SB6_x000d_
za společnými za KV10 směr 3.SK celkem 28 ks - vložit SB6_x000d_
za společnými za KV10 směr 5.SK celkem 29 ks - vložit SB6_x000d_
</t>
  </si>
  <si>
    <t>"KV7 směr 3.SK" 3</t>
  </si>
  <si>
    <t>"KV7 směr 5.SK" 3</t>
  </si>
  <si>
    <t>"KV10 směr 3.SK" 7</t>
  </si>
  <si>
    <t>"KV10 směr 5.SK" 7</t>
  </si>
  <si>
    <t>Pražce_dřevo_dřevo</t>
  </si>
  <si>
    <t>"KV7 směr 3.SK - vložit SB6" 33</t>
  </si>
  <si>
    <t>"KV10 směr 3.SK - vložit SB6" 28</t>
  </si>
  <si>
    <t>Pražce_dřevo_SB6</t>
  </si>
  <si>
    <t>"KV10 směr 5.SK - vložit SB6" 29</t>
  </si>
  <si>
    <t>12</t>
  </si>
  <si>
    <t>M</t>
  </si>
  <si>
    <t>5955101005</t>
  </si>
  <si>
    <t>Kamenivo drcené štěrk frakce 31,5/63 třídy min. BII</t>
  </si>
  <si>
    <t>-408042145</t>
  </si>
  <si>
    <t xml:space="preserve">Poznámka k položce:_x000d_
doplnění po výměně kolejového lože ve 3.a 5.SK a v místech výměny pražců včetně pročištění_x000d_
kolej = 1225,847 m3_x000d_
výhybky = 30 m3_x000d_
_x000d_
</t>
  </si>
  <si>
    <t>Doplnění_KL_kolej*1,659</t>
  </si>
  <si>
    <t>Doplnění_KL_výh*1,659</t>
  </si>
  <si>
    <t>13</t>
  </si>
  <si>
    <t>5955101025</t>
  </si>
  <si>
    <t>Kamenivo drcené drť frakce 4/8</t>
  </si>
  <si>
    <t>589243802</t>
  </si>
  <si>
    <t xml:space="preserve">"2 vozy         "2*56</t>
  </si>
  <si>
    <t>14</t>
  </si>
  <si>
    <t>5956119115</t>
  </si>
  <si>
    <t>Pražec dřevěný výhybkový dub skupina 3 4500x260x160</t>
  </si>
  <si>
    <t>-1579759217</t>
  </si>
  <si>
    <t>Poznámka k položce:_x000d_
za KV 10</t>
  </si>
  <si>
    <t>5956119110</t>
  </si>
  <si>
    <t>Pražec dřevěný výhybkový dub skupina 3 4400x260x160</t>
  </si>
  <si>
    <t>1827805766</t>
  </si>
  <si>
    <t>16</t>
  </si>
  <si>
    <t>5956119065</t>
  </si>
  <si>
    <t>Pražec dřevěný výhybkový dub skupina 3 3500x260x160</t>
  </si>
  <si>
    <t>-2013098275</t>
  </si>
  <si>
    <t>17</t>
  </si>
  <si>
    <t>5956119070</t>
  </si>
  <si>
    <t>Pražec dřevěný výhybkový dub skupina 3 3600x260x160</t>
  </si>
  <si>
    <t>-412755914</t>
  </si>
  <si>
    <t>18</t>
  </si>
  <si>
    <t>5956119075</t>
  </si>
  <si>
    <t>Pražec dřevěný výhybkový dub skupina 3 3700x260x160</t>
  </si>
  <si>
    <t>1756143918</t>
  </si>
  <si>
    <t>19</t>
  </si>
  <si>
    <t>5956119080</t>
  </si>
  <si>
    <t>Pražec dřevěný výhybkový dub skupina 3 3800x260x160</t>
  </si>
  <si>
    <t>-1580115272</t>
  </si>
  <si>
    <t>20</t>
  </si>
  <si>
    <t>5956119085</t>
  </si>
  <si>
    <t>Pražec dřevěný výhybkový dub skupina 3 3900x260x160</t>
  </si>
  <si>
    <t>630434103</t>
  </si>
  <si>
    <t>5956119090</t>
  </si>
  <si>
    <t>Pražec dřevěný výhybkový dub skupina 3 4000x260x160</t>
  </si>
  <si>
    <t>537980884</t>
  </si>
  <si>
    <t>22</t>
  </si>
  <si>
    <t>5956119095</t>
  </si>
  <si>
    <t>Pražec dřevěný výhybkový dub skupina 3 4100x260x160</t>
  </si>
  <si>
    <t>24337826</t>
  </si>
  <si>
    <t>23</t>
  </si>
  <si>
    <t>5956119100</t>
  </si>
  <si>
    <t>Pražec dřevěný výhybkový dub skupina 3 4200x260x160</t>
  </si>
  <si>
    <t>330331251</t>
  </si>
  <si>
    <t>24</t>
  </si>
  <si>
    <t>5956119105</t>
  </si>
  <si>
    <t>Pražec dřevěný výhybkový dub skupina 3 4300x260x160</t>
  </si>
  <si>
    <t>1524790980</t>
  </si>
  <si>
    <t>25</t>
  </si>
  <si>
    <t>5956119120</t>
  </si>
  <si>
    <t>Pražec dřevěný výhybkový dub skupina 3 4600x260x160</t>
  </si>
  <si>
    <t>686181235</t>
  </si>
  <si>
    <t xml:space="preserve">Poznámka k položce:_x000d_
za KV 7 = 1 ks_x000d_
za KV10 = 1 ks_x000d_
</t>
  </si>
  <si>
    <t>26</t>
  </si>
  <si>
    <t>5956119125</t>
  </si>
  <si>
    <t>Pražec dřevěný výhybkový dub skupina 3 4700x260x160</t>
  </si>
  <si>
    <t>-1165047884</t>
  </si>
  <si>
    <t xml:space="preserve">Poznámka k položce:_x000d_
za KV 7 = 1 ks_x000d_
za KV 10 = 2 ks_x000d_
</t>
  </si>
  <si>
    <t>27</t>
  </si>
  <si>
    <t>5956119130</t>
  </si>
  <si>
    <t>Pražec dřevěný výhybkový dub skupina 3 4800x260x160</t>
  </si>
  <si>
    <t>-582971078</t>
  </si>
  <si>
    <t xml:space="preserve">Poznámka k položce:_x000d_
za KV 7 = 1 ks_x000d_
za KV 10 = 1 ks_x000d_
</t>
  </si>
  <si>
    <t>28</t>
  </si>
  <si>
    <t>5961240030</t>
  </si>
  <si>
    <t>NEOCEŇOVAT! Výhybka jednoduchá užitá kompletní ocelové součásti JS49 1: 9-190 pravá</t>
  </si>
  <si>
    <t>174892734</t>
  </si>
  <si>
    <t xml:space="preserve">Poznámka k položce:_x000d_
Srdcovkovou část zadavatel  ST Most (TO Chomutov) zdemontuje z výhybky uložené na zast. Domina  a kovové  díly dopraví MUV do Klášterce._x000d_
Výměnovou a středovou část si TO Chomutov ponechá pro svou potřebu.</t>
  </si>
  <si>
    <t xml:space="preserve">" Pouze srdcovková část  "1</t>
  </si>
  <si>
    <t>29</t>
  </si>
  <si>
    <t>5956119135</t>
  </si>
  <si>
    <t>Pražec dřevěný výhybkový dub skupina 3 4900x260x160</t>
  </si>
  <si>
    <t>1615481098</t>
  </si>
  <si>
    <t xml:space="preserve">Poznámka k položce:_x000d_
za KV 10_x000d_
</t>
  </si>
  <si>
    <t>5956101000</t>
  </si>
  <si>
    <t>Pražec dřevěný příčný nevystrojený dub 2600x260x160 mm</t>
  </si>
  <si>
    <t>-1336179321</t>
  </si>
  <si>
    <t>Poznámka k položce:_x000d_
5.SK_x000d_
pro upevnění výkolejky u Se 7</t>
  </si>
  <si>
    <t>31</t>
  </si>
  <si>
    <t>5956119140</t>
  </si>
  <si>
    <t>Pražec dřevěný výhybkový dub skupina 3 5000x260x160</t>
  </si>
  <si>
    <t>-269880924</t>
  </si>
  <si>
    <t>32</t>
  </si>
  <si>
    <t>5958128010</t>
  </si>
  <si>
    <t>Komplety ŽS 4 (šroub RS 1, matice M 24, podložka Fe6, svěrka ŽS4)</t>
  </si>
  <si>
    <t>251290119</t>
  </si>
  <si>
    <t xml:space="preserve">Poznámka k položce:_x000d_
3.SK_x000d_
úsek obnovy = 347 m rozd."u" = 579 ks pražců SB6_x000d_
nově vkládané pražce SB6 ( 28+33 ) = 61 ks pražců SB6_x000d_
_x000d_
5.SK _x000d_
úsek obnovy = 344 m rozd."u" = 574 ks pražců SB6, odečet 2 ks dřevěné příčné pro výkolejku = 572 ks_x000d_
upevnění výkolejky 2 pražce jednostranně_x000d_
nově vkládané pražce SB6 = 29 ks_x000d_
_x000d_
nově vkládané společné pražce za KV 7 a KV 10 = 10 ks_x000d_
_x000d_
</t>
  </si>
  <si>
    <t>"3.SK obnova" 579*4</t>
  </si>
  <si>
    <t>"3.SK vkládané SB6" 61*4</t>
  </si>
  <si>
    <t>"5.SK obnova" 572*4</t>
  </si>
  <si>
    <t>"5.SK výkolejka" 2*4/2</t>
  </si>
  <si>
    <t>"5.SK vkládané SB6" 29*4</t>
  </si>
  <si>
    <t>"vkládané společné výhybkové za KV 7 a KV 10" 10*8</t>
  </si>
  <si>
    <t>ŽS4</t>
  </si>
  <si>
    <t>33</t>
  </si>
  <si>
    <t>5958158005</t>
  </si>
  <si>
    <t xml:space="preserve">Podložka pryžová pod patu kolejnice S49  183/126/6</t>
  </si>
  <si>
    <t>797110953</t>
  </si>
  <si>
    <t xml:space="preserve">Poznámka k položce:_x000d_
3.SK_x000d_
úsek obnovy = 347 m rozd."u" = 579 ks pražců SB6_x000d_
nově vkládané pražce SB6 ( 28+33 ) = 61 ks pražců SB6_x000d_
_x000d_
5.SK _x000d_
úsek obnovy = 344 m rozd."u" = 574 ks pražců SB6, odečet 2 ks dřevěné příčné pro výkolejku = 572 ks_x000d_
upevnění výkolejky 2 pražce jednostranně_x000d_
nově vkládané pražce SB6 = 29 ks_x000d_
_x000d_
nově vkládané společné pražce za KV 7 a KV 10 = 10 ks_x000d_
</t>
  </si>
  <si>
    <t>"3.SK obnova" 579*4/2</t>
  </si>
  <si>
    <t>"3.SK vkládané SB6" 61*4/2</t>
  </si>
  <si>
    <t>"5.SK obnova" 572*4/2</t>
  </si>
  <si>
    <t>"5.SK výkolejka" 2*4/2/2</t>
  </si>
  <si>
    <t>"5.SK vkládané SB6" 29*4/2</t>
  </si>
  <si>
    <t>"vkládané společné výhybkové za KV 7 a KV 10" 10*8/2</t>
  </si>
  <si>
    <t>"3.SK - stávající SB5" 62*2</t>
  </si>
  <si>
    <t>"5.SK stávající SB5" 89*2</t>
  </si>
  <si>
    <t>34</t>
  </si>
  <si>
    <t>5958158070</t>
  </si>
  <si>
    <t>Podložka polyetylenová pod podkladnici 380/160/2 (S4, R4)</t>
  </si>
  <si>
    <t>305055845</t>
  </si>
  <si>
    <t xml:space="preserve">Poznámka k položce:_x000d_
nově vkládané společné pražce za KV 7 a KV 10 = 10 ks_x000d_
upevnění výkolejky = 2 pražce jednostranně_x000d_
</t>
  </si>
  <si>
    <t>"vkládané společné výhybkové za KV 7 a KV 10" 10*4</t>
  </si>
  <si>
    <t>"5.SK - výkolejka" 2*2/2</t>
  </si>
  <si>
    <t>35</t>
  </si>
  <si>
    <t>5958173000</t>
  </si>
  <si>
    <t>Polyetylenové pásy v kotoučích</t>
  </si>
  <si>
    <t>-1282783115</t>
  </si>
  <si>
    <t>10*0,5*0,170*4</t>
  </si>
  <si>
    <t>36</t>
  </si>
  <si>
    <t>5958134040</t>
  </si>
  <si>
    <t>Součásti upevňovací kroužek pružný dvojitý Fe 6</t>
  </si>
  <si>
    <t>-991693420</t>
  </si>
  <si>
    <t xml:space="preserve">Poznámka k položce:_x000d_
nově vkládané společné pražce za KV 7 a KV 10 = 10 ks_x000d_
výkolejka = 16 ks_x000d_
</t>
  </si>
  <si>
    <t>"výkolejka" 16</t>
  </si>
  <si>
    <t>"vkládané společné výhybkové za KV 7 a KV 10" 10*4*4</t>
  </si>
  <si>
    <t>37</t>
  </si>
  <si>
    <t>5958134075</t>
  </si>
  <si>
    <t>Součásti upevňovací vrtule R1(145)</t>
  </si>
  <si>
    <t>-706987060</t>
  </si>
  <si>
    <t>Poznámka k položce:_x000d_
nově vkládané společné pražce za KV 7 a KV 10 = 10 ks_x000d_
upevnění výkolejky</t>
  </si>
  <si>
    <t>38</t>
  </si>
  <si>
    <t>5906035040</t>
  </si>
  <si>
    <t>Souvislá výměna pražců současně s výměnou nebo čištěním KL pražce dřevěné výhybkové délky přes 3 do 4 m</t>
  </si>
  <si>
    <t>1053520257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</si>
  <si>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</si>
  <si>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 xml:space="preserve">" Pod srdcovku  výh.10        "5</t>
  </si>
  <si>
    <t>39</t>
  </si>
  <si>
    <t>5906035050</t>
  </si>
  <si>
    <t>Souvislá výměna pražců současně s výměnou nebo čištěním KL pražce dřevěné výhybkové délky přes 4 do 5 m</t>
  </si>
  <si>
    <t>-2069119921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</si>
  <si>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</si>
  <si>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40</t>
  </si>
  <si>
    <t>5906060020</t>
  </si>
  <si>
    <t>Vrtání pražce dřevěného přes 8 otvorů</t>
  </si>
  <si>
    <t>-671957610</t>
  </si>
  <si>
    <t>Vrtání pražce dřevěného přes 8 otvorů. Poznámka: 1. V cenách jsou započteny náklady na potřebnou manipulaci, označení, vyvrtání otvorů a jejich ošetření impregnací.</t>
  </si>
  <si>
    <t>Poznámka k souboru cen:_x000d_
1. V cenách jsou započteny náklady na potřebnou manipulaci, označení, vyvrtání otvorů a jejich ošetření impregnací.</t>
  </si>
  <si>
    <t>Poznámka k položce:_x000d_
Pražec=kus_x000d_
5.SK_x000d_
pražce pro upevnění výkolejky u návěstidla Se7_x000d_
celkem 2 ks</t>
  </si>
  <si>
    <t>41</t>
  </si>
  <si>
    <t>5906080015</t>
  </si>
  <si>
    <t>Vystrojení pražce dřevěného s podkladnicovým upevněním čtyři vrtule</t>
  </si>
  <si>
    <t>úl.pl.</t>
  </si>
  <si>
    <t>2078087154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</si>
  <si>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</si>
  <si>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Poznámka k souboru cen:_x000d_
1. V cenách jsou započteny náklady na montáž výstroje, potřebnou manipulaci a ošetření součástí mazivem._x000d_
2. V cenách nejsou obsaženy náklady na vrtání dřevěných pražců a dodávku materiálu.</t>
  </si>
  <si>
    <t xml:space="preserve">Poznámka k položce:_x000d_
nově vkládané pražce_x000d_
za KV 7  1 ks dl. 4,6 m, 1 ks dl. 4,7 m, 1 ks dl. 4,8 m_x000d_
za KV10 1 ks dl. 4,5 m, 1 ks dl. 4,6 m, 2 ks dl. 4,7 m, 1 ks dl. 4,8 m, 1 ks dl. 4,9 m, 1 ks dl.5,0 m_x000d_
pražce pod výkolejkou - 2 ks jednostranně_x000d_
podkladnice S4 budou užité vyzískané z vyjmutých pražců_x000d_
ostatní drobný upevňovací materiál včetně podložek bude nový</t>
  </si>
  <si>
    <t>"za KV 7" 3*4</t>
  </si>
  <si>
    <t>"za KV 10" 7*4</t>
  </si>
  <si>
    <t>"výkolejka u Se 7" 2*1</t>
  </si>
  <si>
    <t>42</t>
  </si>
  <si>
    <t>5906105010</t>
  </si>
  <si>
    <t>Demontáž pražce dřevěný</t>
  </si>
  <si>
    <t>-1422107705</t>
  </si>
  <si>
    <t>Demontáž pražce dřevěný.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</si>
  <si>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</si>
  <si>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>Poznámka k položce:_x000d_
3.SK_x000d_
dřevěné příčné pražce za KV7 = 33 ks a za KV10 = 28 ks_x000d_
5.SK_x000d_
dřevěné pražce - úsek obnovy = 561 ks_x000d_
vyjmuté příčné pražce ( nahrazované společnými ) = 20 ks_x000d_
dřevěné příčné za KV10 = 29 ks</t>
  </si>
  <si>
    <t>"3.SK" 28+33</t>
  </si>
  <si>
    <t>"5.SK náhrada společných" 20</t>
  </si>
  <si>
    <t>"5.SK " 29</t>
  </si>
  <si>
    <t>"5.SK úsek obnovy" 561</t>
  </si>
  <si>
    <t>43</t>
  </si>
  <si>
    <t>5956213040</t>
  </si>
  <si>
    <t xml:space="preserve">NEOCEŇOVAT! Pražec betonový příčný vystrojený  užitý SB6</t>
  </si>
  <si>
    <t>-275877016</t>
  </si>
  <si>
    <t>Poznámka k položce:_x000d_
Dodá objednatel vyzískané z TO Oldřichov</t>
  </si>
  <si>
    <t xml:space="preserve">"S podkladnicí S4      "1340</t>
  </si>
  <si>
    <t>44</t>
  </si>
  <si>
    <t>5957201010</t>
  </si>
  <si>
    <t>NEOCEŇOVAT! Kolejnice užité tv. S49</t>
  </si>
  <si>
    <t>1914227135</t>
  </si>
  <si>
    <t>"kolejnice S49 " 1250</t>
  </si>
  <si>
    <t>45</t>
  </si>
  <si>
    <t>5906105020</t>
  </si>
  <si>
    <t>Demontáž pražce betonový</t>
  </si>
  <si>
    <t>-1802001335</t>
  </si>
  <si>
    <t>Demontáž pražce betonový. Poznámka: 1. V cenách jsou započteny náklady na manipulaci, demontáž, odstrojení do součástí a uložení pražců.</t>
  </si>
  <si>
    <t>Poznámka k položce:_x000d_
3.SK_x000d_
pražce PAB kompletní demontáž = 603 ks_x000d_
pražce SB5 nedemontovat</t>
  </si>
  <si>
    <t>"3.SK PAB" 603</t>
  </si>
  <si>
    <t>46</t>
  </si>
  <si>
    <t>5906130400</t>
  </si>
  <si>
    <t>Montáž kolejového roštu v ose koleje pražce betonové vystrojené tv. S49 rozdělení "u"</t>
  </si>
  <si>
    <t>-1165358671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</si>
  <si>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</si>
  <si>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Poznámka k souboru cen:_x000d_
1. V cenách jsou započteny náklady na manipulaci a montáž KR, u pražců dřevěných nevystrojených i na vrtání pražců._x000d_
2. V cenách nejsou obsaženy náklady na dodávku materiálu.</t>
  </si>
  <si>
    <t>Poznámka k položce:_x000d_
3.SK_x000d_
úsek obnovy = 347 m_x000d_
kolejnice zůstávají původní_x000d_
_x000d_
5.SK_x000d_
úsek obnovy = 344 m_x000d_
pražce SB6/S49 užité a kolejnice S49 užité převeze zhotovitel ze složiště v zast.Bystřany_x000d_
v místě výkolejky u Se7 budou vloženy dřevěné příčné pražce - 2 ks nové_x000d_
kolejnice budou do koleje vloženy v původních délkách bez zkracování, po provedení úpravy GPK budou v koleji zregenerovány pro svařování</t>
  </si>
  <si>
    <t>"3.SK" 347/1000</t>
  </si>
  <si>
    <t>"5.SK" 344/1000</t>
  </si>
  <si>
    <t>47</t>
  </si>
  <si>
    <t>5906140080</t>
  </si>
  <si>
    <t>Demontáž kolejového roštu koleje v ose koleje pražce dřevěné tv. S49 rozdělení "d"</t>
  </si>
  <si>
    <t>298421355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</si>
  <si>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</si>
  <si>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úložišti._x000d_
2. V cenách nejsou obsaženy náklady na dopravu a vytřídění.</t>
  </si>
  <si>
    <t xml:space="preserve">Poznámka k položce:_x000d_
5.SK _x000d_
od výkolejky u Se7 k nově vloženým pražcům SB6_x000d_
celková délka = 7 m_x000d_
součásti kolejového roštu včetně pražců budou uloženy na složišti u 5.SK_x000d_
_x000d_
</t>
  </si>
  <si>
    <t>48</t>
  </si>
  <si>
    <t>5906140110</t>
  </si>
  <si>
    <t>Demontáž kolejového roštu koleje v ose koleje pražce dřevěné tv. A rozdělení "c"</t>
  </si>
  <si>
    <t>-919030119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</si>
  <si>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</si>
  <si>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5.SK _x000d_
od úrovně konce pražců SB5 za KV7 k výkolejce za KV10_x000d_
celková délka = 337 m_x000d_
součásti kolejového roštu včetně pražců budou uloženy na složišti u 5.SK</t>
  </si>
  <si>
    <t>49</t>
  </si>
  <si>
    <t>5906140200</t>
  </si>
  <si>
    <t>Demontáž kolejového roštu koleje v ose koleje pražce betonové tv. S49 rozdělení "d"</t>
  </si>
  <si>
    <t>-982974357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</si>
  <si>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</si>
  <si>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položce:_x000d_
3.SK_x000d_
úsek betonových pražců PAB + SB5 _x000d_
celková délka 347 m_x000d_
stávající kolejnice budou použity zpět, rozřezy výhradně v místech svarů v minimální délce 100 m_x000d_
ostatní součásti kolejového roštu včetně pražců budou uloženy na složišti u 5.SK</t>
  </si>
  <si>
    <t>50</t>
  </si>
  <si>
    <t>5907015045</t>
  </si>
  <si>
    <t>Ojedinělá výměna kolejnic stávající upevnění tv. S49 rozdělení "u"</t>
  </si>
  <si>
    <t>1877827070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</si>
  <si>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</si>
  <si>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mazivem._x000d_
2. V cenách nejsou započteny náklady na dělení kolejnic, zřízení svaru, demontáž nebo montáž styků.</t>
  </si>
  <si>
    <t>Poznámka k položce:_x000d_
Metr kolejnice=m_x000d_
3.SK - defektoskopické vady</t>
  </si>
  <si>
    <t>51</t>
  </si>
  <si>
    <t>5907050120</t>
  </si>
  <si>
    <t>Dělení kolejnic kyslíkem tv. S49</t>
  </si>
  <si>
    <t>397324317</t>
  </si>
  <si>
    <t>Dělení kolejnic kyslíkem tv. S49.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</si>
  <si>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</si>
  <si>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Poznámka k položce:_x000d_
Řez=kus_x000d_
3.SK_x000d_
odstranění starých svarů a úprava délek nově vkládaných kol.vložek_x000d_
Lp = 12 ks_x000d_
Pp = 12 ks_x000d_
_x000d_
5.SK_x000d_
odstranění starých svarů_x000d_
Lp = 43 ks_x000d_
Pp = 41 ks</t>
  </si>
  <si>
    <t>"3.SK Lp" 12</t>
  </si>
  <si>
    <t>"3.SK Pp" 12</t>
  </si>
  <si>
    <t>"5.SK Lp" 43</t>
  </si>
  <si>
    <t>"5.SK Pp" 41</t>
  </si>
  <si>
    <t>52</t>
  </si>
  <si>
    <t>5907050130</t>
  </si>
  <si>
    <t>Dělení kolejnic kyslíkem tv. A</t>
  </si>
  <si>
    <t>992403622</t>
  </si>
  <si>
    <t>Dělení kolejnic kyslíkem tv. A. Poznámka: 1. V cenách jsou započteny náklady na manipulaci, podložení, označení a provedení řezu kolejnice.</t>
  </si>
  <si>
    <t>Poznámka k položce:_x000d_
Řez=kus_x000d_
5.SK_x000d_
rozřez vyjmutých kolejnic na max.délku 6 m</t>
  </si>
  <si>
    <t>"5.SK - svršek A" (2*344)/6-0,667</t>
  </si>
  <si>
    <t>53</t>
  </si>
  <si>
    <t>5908005430</t>
  </si>
  <si>
    <t>Oprava kolejnicového styku demontáž spojek tv. S49</t>
  </si>
  <si>
    <t>styk</t>
  </si>
  <si>
    <t>1729033940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</si>
  <si>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</si>
  <si>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tvarem._x000d_
2. V cenách nejsou obsaženy náklady na dodávku materiálu.</t>
  </si>
  <si>
    <t xml:space="preserve">Poznámka k položce:_x000d_
demontáž spojek před svařováním_x000d_
3.SK = 10 styků_x000d_
5.SK = 44 styků_x000d_
</t>
  </si>
  <si>
    <t>"3.SK" 10</t>
  </si>
  <si>
    <t>"5.SK" 44</t>
  </si>
  <si>
    <t>54</t>
  </si>
  <si>
    <t>5908005530</t>
  </si>
  <si>
    <t>Oprava kolejnicového styku montáž spojek tv. S49</t>
  </si>
  <si>
    <t>-1601568514</t>
  </si>
  <si>
    <t>Oprava kolejnicového styku 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</si>
  <si>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montáž spojek před ASP_x000d_
3.SK_x000d_
celkem 10 styků_x000d_
5.SK_x000d_
celkem 44 styků_x000d_
spojky budou ke kolejnici připevněny třmeny ( bez vrtání )</t>
  </si>
  <si>
    <t>55</t>
  </si>
  <si>
    <t>5908052010</t>
  </si>
  <si>
    <t>Výměna podložky pryžové pod patu kolejnice</t>
  </si>
  <si>
    <t>1315118876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</si>
  <si>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</si>
  <si>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Poznámka k souboru cen:_x000d_
1. V cenách jsou započteny náklady na demontáž upevňovadel, výměnu součásti, montáž upevňovadel a ošetření součástí mazivem._x000d_
2. V cenách nejsou obsaženy náklady na dodávku materiálu.</t>
  </si>
  <si>
    <t xml:space="preserve">Poznámka k položce:_x000d_
3.SK_x000d_
stávající pražce SB5 = 62 ks_x000d_
5.SK_x000d_
stávající pražce SB5 = 89 ks </t>
  </si>
  <si>
    <t>"3.SK úsek SB5" 62*2</t>
  </si>
  <si>
    <t>"5.SK úsek SB5" 89*2</t>
  </si>
  <si>
    <t>56</t>
  </si>
  <si>
    <t>5909031020</t>
  </si>
  <si>
    <t>Úprava GPK koleje směrové a výškové uspořádání pražce betonové</t>
  </si>
  <si>
    <t>-1596054442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</si>
  <si>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</si>
  <si>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objednateli._x000d_
2. V cenách nejsou obsaženy náklady doplnění a dodávku kameniva a snížení KL pod patou kolejnice.</t>
  </si>
  <si>
    <t xml:space="preserve">Poznámka k položce:_x000d_
Kilometr koleje=km_x000d_
3.SK_x000d_
etapa akce_x000d_
úsek SB5 = 38 m_x000d_
úseky SB6 = 37 m_x000d_
_x000d_
etapa propracování_x000d_
úsek obnovy = 347 m_x000d_
úsek SB5 = 38 m_x000d_
úseky SB6 = 37 m_x000d_
_x000d_
5.SK_x000d_
etapa akce _x000d_
úsek SB5 = 60 m_x000d_
_x000d_
etapa propracování_x000d_
úsek obnovy = 344 m_x000d_
úsek SB5 = 60 m_x000d_
úsek SB6 = 18 m_x000d_
</t>
  </si>
  <si>
    <t>"3.SK - etapa akce - SB5 a SB6" 75/1000</t>
  </si>
  <si>
    <t>"3.SK - etapa propracování - úsek obnovy" 347/1000</t>
  </si>
  <si>
    <t>"3.SK - etapa propracování - SB5 a SB6" 75/1000</t>
  </si>
  <si>
    <t>"5.SK - etapa akce SB5 a SB6" 72/1000</t>
  </si>
  <si>
    <t>"5.SK - etapa propracování SB5 a SB6" 72/1000</t>
  </si>
  <si>
    <t>"5.SK - etapa propracování - úsek obnovy" 344/1000</t>
  </si>
  <si>
    <t>57</t>
  </si>
  <si>
    <t>5909041010</t>
  </si>
  <si>
    <t>Úprava GPK výhybky směrové a výškové uspořádání pražce dřevěné nebo ocelové</t>
  </si>
  <si>
    <t>965123465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</si>
  <si>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</si>
  <si>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 xml:space="preserve">Poznámka k položce:_x000d_
Rozvinutá délka výhybky_x000d_
podbití výhybek před zřízením BK_x000d_
v.č.7 JS49 1:7,5-190 bmrdv = 37,83 m_x000d_
v.č.10 JS49 1:7,5-190 bmrdv = 37,83 m_x000d_
napojení v.č.7 a 10 na stávající stav = 30 m_x000d_
společné pražce za v.č.7 v každém směru 5 m ( etapa akce, etapa propracování ) = 5 x 2 x 2 = 20 m_x000d_
společné pražce za v.č.10 v každém směru 8 m ( etapa akce, etapa propracování ) = 8 x 2 x 2 = 32 m_x000d_
_x000d_
_x000d_
</t>
  </si>
  <si>
    <t>"v.č.7" 37,83</t>
  </si>
  <si>
    <t>"v.č.10" 37,83</t>
  </si>
  <si>
    <t>"napojení na stávající stav" 30</t>
  </si>
  <si>
    <t>"společné pražce za v.č.7" 10*2</t>
  </si>
  <si>
    <t>"společné pražce za v.č.10" 16*2</t>
  </si>
  <si>
    <t>58</t>
  </si>
  <si>
    <t>5909050010</t>
  </si>
  <si>
    <t>Stabilizace kolejového lože koleje nově zřízeného nebo čistého</t>
  </si>
  <si>
    <t>-656460305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</si>
  <si>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</si>
  <si>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Poznámka k souboru cen:_x000d_
1. V cenách jsou započteny náklady na stabilizaci v režimu s řízeným (konstantním) poklesem včetně měření a předání tištěných výstupů.</t>
  </si>
  <si>
    <t xml:space="preserve">Poznámka k položce:_x000d_
S3/1, Kilometr koleje=km_x000d_
3.SK - úsek obnovy_x000d_
etapa "akce" = 347 m_x000d_
etapa "akce" - úsek SB6 = 37 m_x000d_
etapa "propracování" = 347 m_x000d_
5.SK - úsek obnovy_x000d_
etapa "akce" = 344 m_x000d_
etapa "akce" - úsek SB6 = 18 m_x000d_
etapa "propracování" = 344  m _x000d_
</t>
  </si>
  <si>
    <t>"3.SK úsek obnovy - etapa akce" 347/1000</t>
  </si>
  <si>
    <t>"3.SK úsek SB6 - etapa akce" 37/1000</t>
  </si>
  <si>
    <t>"3.SK úsek obnovy - etapa propracování" 347/1000</t>
  </si>
  <si>
    <t>"5.SK úsek obnovy - etapa akce" 344/1000</t>
  </si>
  <si>
    <t>"5.SK úsek SB6 - etapa akce" 18/1000</t>
  </si>
  <si>
    <t>"5.SK úsek obnovy - etapa propracování" 344/1000</t>
  </si>
  <si>
    <t>59</t>
  </si>
  <si>
    <t>5910020030</t>
  </si>
  <si>
    <t>Svařování kolejnic termitem plný předehřev standardní spára svar sériový tv. S49</t>
  </si>
  <si>
    <t>svar</t>
  </si>
  <si>
    <t>282946363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</si>
  <si>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</si>
  <si>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</si>
  <si>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>Poznámka k položce:_x000d_
montážní svary_x000d_
3.SK = 10 ks_x000d_
5.SK = 42 ks</t>
  </si>
  <si>
    <t>"5.SK" 42</t>
  </si>
  <si>
    <t>60</t>
  </si>
  <si>
    <t>5910020130</t>
  </si>
  <si>
    <t>Svařování kolejnic termitem plný předehřev standardní spára svar jednotlivý tv. S49</t>
  </si>
  <si>
    <t>1495451651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</si>
  <si>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</si>
  <si>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závěrné svary_x000d_
3.SK = 4 ks_x000d_
5.SK = 4 ks</t>
  </si>
  <si>
    <t>"3.SK" 4</t>
  </si>
  <si>
    <t>"5.SK" 4</t>
  </si>
  <si>
    <t>61</t>
  </si>
  <si>
    <t>5910035030</t>
  </si>
  <si>
    <t>Dosažení dovolené upínací teploty v BK prodloužením kolejnicového pásu v koleji tv. S49</t>
  </si>
  <si>
    <t>1965656141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</si>
  <si>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</si>
  <si>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</si>
  <si>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Poznámka k položce:_x000d_
3.SK = 4 ks_x000d_
5.SK = 4 ks</t>
  </si>
  <si>
    <t>62</t>
  </si>
  <si>
    <t>5910040030</t>
  </si>
  <si>
    <t>Umožnění volné dilatace kolejnice demontáž upevňovadel bez osazení kluzných podložek rozdělení pražců "u"</t>
  </si>
  <si>
    <t>237042628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</si>
  <si>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</si>
  <si>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</si>
  <si>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 xml:space="preserve">Poznámka k položce:_x000d_
Metr kolejnice=m_x000d_
5.SK_x000d_
úsek obnovy_x000d_
Lp = 344 m_x000d_
Pp = 344 m_x000d_
posun kolejnic po odstranění starých svarů a defektoskopických vad_x000d_
</t>
  </si>
  <si>
    <t>"5.SK Lp" 344</t>
  </si>
  <si>
    <t>"5.SK Pp" 344</t>
  </si>
  <si>
    <t>63</t>
  </si>
  <si>
    <t>5910040130</t>
  </si>
  <si>
    <t>Umožnění volné dilatace kolejnice montáž upevňovadel bez odstranění kluzných podložek rozdělení pražců "u"</t>
  </si>
  <si>
    <t>-1202958978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</si>
  <si>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</si>
  <si>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 xml:space="preserve">Poznámka k položce:_x000d_
Metr kolejnice=m_x000d_
5.SK_x000d_
montáž upevňovadel po posunu kolejnic_x000d_
Lp = 344 m_x000d_
Pp = 344 m_x000d_
</t>
  </si>
  <si>
    <t>64</t>
  </si>
  <si>
    <t>5911651040</t>
  </si>
  <si>
    <t>Montáž srdcovkové části výhybky jednoduché dřevěné pražce soustavy S49</t>
  </si>
  <si>
    <t>577868765</t>
  </si>
  <si>
    <t>Montáž srdcovkové části výhybky jednoduché dřevěné pražce soustavy S49. Poznámka: 1. V cenách jsou započteny náklady na montáž srdcovkové části na pražcovém podloží podle montážního plánu s vystrojenými pražci a ošetření kluzných částí výhybky mazivem. Položka se použije u výhybek s předmontovanou výměnovou a střední částí. 2. V cenách nejsou obsaženy náklady na dodávku materiálu.</t>
  </si>
  <si>
    <t>Poznámka k souboru cen:_x000d_
1. V cenách jsou započteny náklady na montáž srdcovkové části na pražcovém podloží podle montážního plánu s vystrojenými pražci a ošetření kluzných částí výhybky mazivem. Položka se použije u výhybek s předmontovanou výměnovou a střední částí._x000d_
2. V cenách nejsou obsaženy náklady na dodávku materiálu.</t>
  </si>
  <si>
    <t xml:space="preserve">"Délka srdcovky 1:9-190 je v obou větvích 6 m             "6*2</t>
  </si>
  <si>
    <t>65</t>
  </si>
  <si>
    <t>5911667040</t>
  </si>
  <si>
    <t>Demontáž středu dvojité kolejové spojky na úložišti dřevěné pražce soustavy S49</t>
  </si>
  <si>
    <t>197926443</t>
  </si>
  <si>
    <t>Demontáž středu dvojité kolejové spojky na úložišti dřevěné pražce soustavy S49. Poznámka: 1. V cenách jsou započteny náklady na demontáž do součástí, manipulaci, naložení na dopravní prostředek a uložení vyzískaného materiálu na úložišti.</t>
  </si>
  <si>
    <t>Poznámka k souboru cen:_x000d_
1. V cenách jsou započteny náklady na demontáž do součástí, manipulaci, naložení na dopravní prostředek a uložení vyzískaného materiálu na úložišti.</t>
  </si>
  <si>
    <t xml:space="preserve">"Délka obou větví srdcovky 1:7,5-190 a je 4m a 2 m koleje             "6*2</t>
  </si>
  <si>
    <t xml:space="preserve">"( Položku sborník neobsahuje, proto je použita tato jako nejbližší  )"</t>
  </si>
  <si>
    <t>66</t>
  </si>
  <si>
    <t>5911671040</t>
  </si>
  <si>
    <t>Příplatek za demontáž v ose koleje výhybky jednoduché pražce dřevěné soustavy S49</t>
  </si>
  <si>
    <t>1867142030</t>
  </si>
  <si>
    <t>Příplatek za demontáž v ose koleje výhybky jednoduché pražce dřevěné soustavy S49. Poznámka: 1. V cenách jsou započteny náklady za obtížnost demontáže v ose koleje.</t>
  </si>
  <si>
    <t>Poznámka k souboru cen:_x000d_
1. V cenách jsou započteny náklady za obtížnost demontáže v ose koleje.</t>
  </si>
  <si>
    <t>67</t>
  </si>
  <si>
    <t>5915005010</t>
  </si>
  <si>
    <t>Hloubení rýh nebo jam na železničním spodku I. třídy</t>
  </si>
  <si>
    <t>758319863</t>
  </si>
  <si>
    <t>Hloubení rýh nebo jam na železničním spodku 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</si>
  <si>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</si>
  <si>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Poznámka k položce:_x000d_
výkop sond pro zjištění uložení sítí</t>
  </si>
  <si>
    <t>OST</t>
  </si>
  <si>
    <t>Ostatní</t>
  </si>
  <si>
    <t>68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</si>
  <si>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</si>
  <si>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</si>
  <si>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512</t>
  </si>
  <si>
    <t>800698694</t>
  </si>
  <si>
    <t>Doprava obousměrná (např. dodávek z vlastních zásob zhotovitele nebo objednatele nebo výzisku) mechanizací o nosnosti do 3,5 t elektrosoučástek, montážního materiálu, kameniva, písku, dlažebních kostek, suti, atd.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</si>
  <si>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</si>
  <si>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"pryžovky na skládku" 0,619</t>
  </si>
  <si>
    <t>69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</si>
  <si>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</si>
  <si>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</si>
  <si>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-570772408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</si>
  <si>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</si>
  <si>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materiálu._x000d_
výzisk ze štěrkového lože a stezek na skládku</t>
  </si>
  <si>
    <t>Doplnění_KL_kolej*1,8</t>
  </si>
  <si>
    <t>Doplnění_KL_výh*1,8</t>
  </si>
  <si>
    <t>"5.SK nános uprostřed" 91*0,1*1,8</t>
  </si>
  <si>
    <t>"5.SK stezka do 10 cm" 1013,6*0,08*1,8</t>
  </si>
  <si>
    <t>"5.SK stezka 10 až 20 cm" 553,5*0,15*1,8</t>
  </si>
  <si>
    <t>70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</si>
  <si>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</si>
  <si>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</si>
  <si>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-1388777127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</si>
  <si>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</si>
  <si>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71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</si>
  <si>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</si>
  <si>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</si>
  <si>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196253021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</si>
  <si>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</si>
  <si>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"Srdcovková část výhybky 1:9-190 "</t>
  </si>
  <si>
    <t xml:space="preserve">"Srdcovka         "1</t>
  </si>
  <si>
    <t xml:space="preserve">"Kn 60                "2*0,120</t>
  </si>
  <si>
    <t xml:space="preserve">"kolejnice        "2*6*0,0494</t>
  </si>
  <si>
    <t xml:space="preserve">"stoličky pod Kn60         "12*0,008</t>
  </si>
  <si>
    <t xml:space="preserve">" podklanice, upevňovadla atd. (odhad )  "0,3</t>
  </si>
  <si>
    <t>72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</si>
  <si>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</si>
  <si>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</si>
  <si>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1781476729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</si>
  <si>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</si>
  <si>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materiálu._x000d_
převoz kolejnic S49 ( 1250 m ) a pražců SB6 ( 1340 ks ) ze složiště materiálu Bystřany</t>
  </si>
  <si>
    <t>SB6_užité*0,294</t>
  </si>
  <si>
    <t>S49_užité*0,04939</t>
  </si>
  <si>
    <t>73</t>
  </si>
  <si>
    <t>9902900200</t>
  </si>
  <si>
    <t>Naložení objemnějšího kusového materiálu, vybouraných hmot</t>
  </si>
  <si>
    <t>2084893037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</si>
  <si>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</si>
  <si>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</si>
  <si>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Poznámka k položce:_x000d_
naložení pražců SB6 ( 1340 ks ) a kolejnic ( 1250 m ) na složišti materiálu Bystřany</t>
  </si>
  <si>
    <t>74</t>
  </si>
  <si>
    <t>9909000100</t>
  </si>
  <si>
    <t>Poplatek za uložení suti nebo hmot na oficiální skládku</t>
  </si>
  <si>
    <t>-36478162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</si>
  <si>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</si>
  <si>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</si>
  <si>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 xml:space="preserve">Poznámka k položce:_x000d_
3.SK_x000d_
kolejové lože                               = 574,632 m3_x000d_
_x000d_
5.SK_x000d_
nános uprostřed koleje               = 91 m2, tl.10 cm_x000d_
nános stezka do 10 cm               = 1013,6 m2, tl.8 cm_x000d_
nános stezka 10 až 20 cm          = 553,5 m2, tl. 15 cm_x000d_
kolejové lože - úsek obnovy       =  569,664 m3_x000d_
kolejové lože - společné pražce  = 6,791 m3</t>
  </si>
  <si>
    <t>75</t>
  </si>
  <si>
    <t>9909000400</t>
  </si>
  <si>
    <t>Poplatek za likvidaci plastových součástí</t>
  </si>
  <si>
    <t>-1079222857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</si>
  <si>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</si>
  <si>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položce:_x000d_
3.SK_x000d_
úsek obnovy = 603 ks pražců _x000d_
úseky výměny pražců ( 33+28 ) = 61 ks pražců_x000d_
úseky dřevěné příčné pražce ( nahrazované společnými ) = 10 ks_x000d_
_x000d_
5.SK_x000d_
úsek obnovy = 561 ks pražců_x000d_
úsek výměny pražců = 29 ks_x000d_
úseky dřevěné příčné pražce ( nahrazované společnými ) = 10 ks_x000d_
_x000d_
podložka pryžová = 0,163 kg/ks_x000d_
podložka PE = 0,08 kg/ks</t>
  </si>
  <si>
    <t>"3.SK pryžovky obnova" 603*2*0,163/1000</t>
  </si>
  <si>
    <t>"3.SK pryžovky výměna pražců" 61*2*0,163/1000</t>
  </si>
  <si>
    <t>"3.SK pryžovky úseky dřevěné příčné pražce" 10*2*0,163/1000</t>
  </si>
  <si>
    <t>"3.SK PE podložky" ( 603+61+10 )*2*0,08/1000</t>
  </si>
  <si>
    <t>"5.SK pryžovky obnova" 561*2*0,163/1000</t>
  </si>
  <si>
    <t>"5.SK pryžovky výměna pražců" 29*2*0,163/1000</t>
  </si>
  <si>
    <t>"5.SK pryžovky úseky dřevěné příčné pražce" 10*2*0,163/1000</t>
  </si>
  <si>
    <t>"5.SK PE podložky" ( 561+29+10 )*2*0,08/1000</t>
  </si>
  <si>
    <t>Č12 - Zřízení BK ve výhybkách 7,10</t>
  </si>
  <si>
    <t>5901020020</t>
  </si>
  <si>
    <t>Nedestruktivní zkoušení kolejnic podrobná</t>
  </si>
  <si>
    <t>hod</t>
  </si>
  <si>
    <t>-390858440</t>
  </si>
  <si>
    <t>Nedestruktivní zkoušení kolejnic podrobná. Poznámka: 1. V cenách jsou započteny náklady na nedestruktivní zkoušení včetně vizuální prohlídky vad, svarů a návarů a předání tištěných výstupů.</t>
  </si>
  <si>
    <t>Poznámka k položce:_x000d_
S3/4_x000d_
defektoskopická kontrola svarů Innershield</t>
  </si>
  <si>
    <t>"defektoskopie svarů Innershield" 2*1</t>
  </si>
  <si>
    <t>5907015040</t>
  </si>
  <si>
    <t>Ojedinělá výměna kolejnic stávající upevnění tv. S49 rozdělení "d"</t>
  </si>
  <si>
    <t>1922849720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</si>
  <si>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</si>
  <si>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Metr kolejnice=m_x000d_
výměna kolejnic za KV 7_x000d_
levý pas = 19 m_x000d_
pravý pas = 31 m_x000d_
výměna koilejnic na ZV 10_x000d_
levý pas = 2 m_x000d_
pravý pas = 2 m</t>
  </si>
  <si>
    <t xml:space="preserve">"KV 7 levý pas"  19</t>
  </si>
  <si>
    <t>"KV 7 pravý pas" 31</t>
  </si>
  <si>
    <t>"ZV 10 levý pas" 2</t>
  </si>
  <si>
    <t>"ZV 10 pravý pas" 2</t>
  </si>
  <si>
    <t>5907040030</t>
  </si>
  <si>
    <t>Posun kolejnic před svařováním tv. S49</t>
  </si>
  <si>
    <t>-1584059438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</si>
  <si>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</si>
  <si>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Poznámka k položce:_x000d_
Metr kolejnice=m_x000d_
posun kolejnic po odstranění styků_x000d_
od KV 7 směr 3.SK_x000d_
- od srdcovky k začátku obnovy_x000d_
- od úrovně začátku pražců SB5 k začátku obnovy_x000d_
od KV10 směr 3., 5.SK_x000d_
- kolejnice navazující na srdcovku</t>
  </si>
  <si>
    <t>"KV 7 kolejnice od srdcovky" 63</t>
  </si>
  <si>
    <t>"za KV 7 kolejnice v pravém pasu" 38</t>
  </si>
  <si>
    <t>"KV10 směr 3.SK" 24</t>
  </si>
  <si>
    <t>"KV 10 směr 5.SK" 25</t>
  </si>
  <si>
    <t>5907045120</t>
  </si>
  <si>
    <t>Příplatek za obtížnost při výměně kolejnic na rozponových podkladnicích tv. S49</t>
  </si>
  <si>
    <t>-540643525</t>
  </si>
  <si>
    <t>Příplatek za obtížnost při výměně kolejnic na rozponových podkladnicích tv. S49. Poznámka: 1. V cenách jsou započteny náklady za obtížné podmínky výměny kolejnic.</t>
  </si>
  <si>
    <t>Poznámka k položce:_x000d_
Metr kolejnice=m_x000d_
od KV 7 směr 5.SK stávající pražce SB5 navazující na společné</t>
  </si>
  <si>
    <t>"KV 7 levý pas " 13</t>
  </si>
  <si>
    <t>"KV 7 pravý pas" 25</t>
  </si>
  <si>
    <t>5907050020</t>
  </si>
  <si>
    <t>Dělení kolejnic řezáním nebo rozbroušením tv. S49</t>
  </si>
  <si>
    <t>-964662283</t>
  </si>
  <si>
    <t>Dělení kolejnic řezáním nebo rozbroušením tv. S49. Poznámka: 1. V cenách jsou započteny náklady na manipulaci, podložení, označení a provedení řezu kolejnice.</t>
  </si>
  <si>
    <t xml:space="preserve">Poznámka k položce:_x000d_
Řez=kus_x000d_
pro svary elektrickým obloukem na KV 7,  KV 10, KV 12_x000d_
úprava délek stávajících a nově vkládaných kolejnic_x000d_
</t>
  </si>
  <si>
    <t>"KV 7 - svary na konci srdcovky" 2*2</t>
  </si>
  <si>
    <t>"KV 10 - svary na konci srdcovky" 2*2</t>
  </si>
  <si>
    <t>"KV 12 - svar na konci srdcovky" 1*2</t>
  </si>
  <si>
    <t>-1024703382</t>
  </si>
  <si>
    <t xml:space="preserve">Poznámka k položce:_x000d_
Řez=kus_x000d_
v.č.7, 10_x000d_
úprava délek nově vkládaných kolejnic, odstranění stykových komor_x000d_
</t>
  </si>
  <si>
    <t>"v.č.7" 16</t>
  </si>
  <si>
    <t>"KV 7 směr 3.SK" 10</t>
  </si>
  <si>
    <t>"KV 7 směr 5.SK" 7</t>
  </si>
  <si>
    <t>"v.č.10" 16</t>
  </si>
  <si>
    <t>"ZV 10" 6</t>
  </si>
  <si>
    <t>"KV 10 směr 3.SK" 9</t>
  </si>
  <si>
    <t>"KV 10 směr 5.SK" 3</t>
  </si>
  <si>
    <t>44529812</t>
  </si>
  <si>
    <t>Poznámka k položce:_x000d_
montážní svary</t>
  </si>
  <si>
    <t>"v.č.7" 4</t>
  </si>
  <si>
    <t>"od KV 7 směr 3.SK" 6</t>
  </si>
  <si>
    <t>"od KV 7 směr 5.SK" 5</t>
  </si>
  <si>
    <t>"v.č.10" 5</t>
  </si>
  <si>
    <t>"od KV 10 směr 3.SK" 4</t>
  </si>
  <si>
    <t>"od KV 10 směr 5.SK" 2</t>
  </si>
  <si>
    <t>1847245570</t>
  </si>
  <si>
    <t>Poznámka k položce:_x000d_
závěrné svary</t>
  </si>
  <si>
    <t>"v.č.10" 6</t>
  </si>
  <si>
    <t>5910025030</t>
  </si>
  <si>
    <t>Svařování kolejnic elektrickým obloukem svar sériový tv. S49</t>
  </si>
  <si>
    <t>1843178941</t>
  </si>
  <si>
    <t>Svařování kolejnic elektrickým obloukem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</si>
  <si>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Poznámka k položce:_x000d_
svary na KV 7, KV 10 , KV 12</t>
  </si>
  <si>
    <t>"KV 7" 2</t>
  </si>
  <si>
    <t>"KV 10" 2</t>
  </si>
  <si>
    <t>"KV 12" 1</t>
  </si>
  <si>
    <t>5910030310</t>
  </si>
  <si>
    <t>Příplatek za směrové vyrovnání kolejnic v obloucích o poloměru 300 m a menším</t>
  </si>
  <si>
    <t>1290324797</t>
  </si>
  <si>
    <t>Příplatek za směrové vyrovnání kolejnic v obloucích o poloměru 300 m a menším. Poznámka: 1. V cenách jsou započteny náklady na použití přípravku pro směrové vyrovnání kolejnic.</t>
  </si>
  <si>
    <t>Poznámka k položce:_x000d_
v.č.7 směr 5.SK_x000d_
v.č.10 směr 5.SK</t>
  </si>
  <si>
    <t>"v.č.7" 8</t>
  </si>
  <si>
    <t>"v.č.10" 8</t>
  </si>
  <si>
    <t>5910035130</t>
  </si>
  <si>
    <t>Dosažení dovolené upínací teploty v BK prodloužením kolejnicového pásu ve výhybce tv. S49</t>
  </si>
  <si>
    <t>2093358246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</si>
  <si>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</si>
  <si>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položce:_x000d_
závěrné svary ve výhybkách</t>
  </si>
  <si>
    <t>5910040320</t>
  </si>
  <si>
    <t>Umožnění volné dilatace kolejnice demontáž upevňovadel s osazením kluzných podložek rozdělení pražců "d"</t>
  </si>
  <si>
    <t>-1750612881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</si>
  <si>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</si>
  <si>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kolejnice=m_x000d_
od KV 7 směr 3.a 5.SK k začátku obnovy_x000d_
od KV 10 směr 3.a 5.SK k začátku obnovy_x000d_
bezstyková kolej bude zřizována současně s úseky obnovy ve 3.a 5.SK</t>
  </si>
  <si>
    <t>"od KV 7 směr 3.SK - délka úseku 63 m" 63*2</t>
  </si>
  <si>
    <t>"od KV 7 směr 5.SK - délka úseku 65 m" 65*2</t>
  </si>
  <si>
    <t>"od KV 10 směr 3.SK - délka úseku 25 m" 25*2</t>
  </si>
  <si>
    <t>"od KV 10 směr 5.SK - délka úseku 26 m" 26*2</t>
  </si>
  <si>
    <t>5910040420</t>
  </si>
  <si>
    <t>Umožnění volné dilatace kolejnice montáž upevňovadel s odstraněním kluzných podložek rozdělení pražců "d"</t>
  </si>
  <si>
    <t>258935170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</si>
  <si>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</si>
  <si>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</si>
  <si>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5910050010</t>
  </si>
  <si>
    <t>Umožnění volné dilatace dílů výhybek demontáž upevňovadel výhybka I. generace</t>
  </si>
  <si>
    <t>224215863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</si>
  <si>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</si>
  <si>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Poznámka k položce:_x000d_
Rozvinutá délka výhybky=m_x000d_
v.č.7, 10_x000d_
JS49 1:7,5-190 = 37,83 m</t>
  </si>
  <si>
    <t>5910050110</t>
  </si>
  <si>
    <t>Umožnění volné dilatace dílů výhybek montáž upevňovadel výhybka I. generace</t>
  </si>
  <si>
    <t>402141046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</si>
  <si>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</si>
  <si>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5910132030</t>
  </si>
  <si>
    <t>Zřízení zádržné opěrky na jazyku i opornici</t>
  </si>
  <si>
    <t>pár</t>
  </si>
  <si>
    <t>94055403</t>
  </si>
  <si>
    <t>Zřízení zádržné opěrky na jazyku i opornici. Poznámka: 1. V cenách jsou započteny náklady na vrtání otvorů a montáž. 2. V cenách nejsou obsaženy náklady na dodávku materiálu.</t>
  </si>
  <si>
    <t>"v.č.7" 2</t>
  </si>
  <si>
    <t>"v.č.10" 2</t>
  </si>
  <si>
    <t>5961170060</t>
  </si>
  <si>
    <t>Zádržná opěrka proti putování (komplet pro jazky i opornici) S49 R190 pro jazyk ohnutý</t>
  </si>
  <si>
    <t>-204696660</t>
  </si>
  <si>
    <t>Poznámka k položce:_x000d_
v.č.7 = 2 kusy_x000d_
v.č.10 = 1 kus</t>
  </si>
  <si>
    <t>"v.č.10" 1</t>
  </si>
  <si>
    <t>5961170065</t>
  </si>
  <si>
    <t>Zádržná opěrka proti putování (komplet pro jazky i opornici) S49 R190 pro jazyk přímý</t>
  </si>
  <si>
    <t>-1672585256</t>
  </si>
  <si>
    <t>Poznámka k položce:_x000d_
v.č.10 = 1 ks</t>
  </si>
  <si>
    <t>-311065764</t>
  </si>
  <si>
    <t>5911060030</t>
  </si>
  <si>
    <t>Výměna výhybkové kolejnice přímé tv. S49</t>
  </si>
  <si>
    <t>1550443771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</si>
  <si>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</si>
  <si>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Poznámka k položce:_x000d_
Metr kolejnice=metr_x000d_
kolejnice přes středovou část v.č.10 _x000d_
levá vnější bude vložena vcelku od opornice přes oblast přídržnice na konec výhybky,_x000d_
pravá vnitřní od kořene jazyka k srdcovce</t>
  </si>
  <si>
    <t>"v.č.10 levá vnější" 15,1-3,4</t>
  </si>
  <si>
    <t>"v.č.10 pravá vnitřní" 11,4</t>
  </si>
  <si>
    <t>5911060130</t>
  </si>
  <si>
    <t>Výměna výhybkové kolejnice ohnuté tv. S49</t>
  </si>
  <si>
    <t>-617585302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</si>
  <si>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</si>
  <si>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 xml:space="preserve">Poznámka k položce:_x000d_
Metr kolejnice=metr_x000d_
kolejnice přes středovou část v.č.7, 10 _x000d_
v.č.7_x000d_
levá vnější a pravá vnější  bude vložena vcelku od opornice přes oblast přídržnice na konec výhybky,_x000d_
levá vnitřní a pravá vnitřní od kořene jazyka k srdcovce_x000d_
v.č.10_x000d_
pravá vnější bude vložena vcelku od opornice přes oblast přídržnice na konec výhybky_x000d_
levá vniřní od kořene jazyka k srdcovce</t>
  </si>
  <si>
    <t>"v.č.7 levá vnější" 15,1-3,4</t>
  </si>
  <si>
    <t>"v.č.7 pravá vnější" 15,1-3,4</t>
  </si>
  <si>
    <t>"v.č.7 pravá vnitřní" 11,4</t>
  </si>
  <si>
    <t>"v.č.7 levá vnitřní" 11,4</t>
  </si>
  <si>
    <t>"v.č.10 pravá vnější" 15,1-3,4</t>
  </si>
  <si>
    <t>"v.č.10 levá vnitřní" 11,4</t>
  </si>
  <si>
    <t>5911117130</t>
  </si>
  <si>
    <t>Výměna přídržnice srdcovky jednoduché typ Kn60 ohnuté soustavy S49</t>
  </si>
  <si>
    <t>1776466399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</si>
  <si>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</si>
  <si>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_x000d_
demontáž a montáž přídržnice ve v.č.12 pro provedení svaru_x000d_
přídržnice délky 4,5 m zůstane stávající_x000d_
</t>
  </si>
  <si>
    <t>"v.č.12" 4,5</t>
  </si>
  <si>
    <t>5911121030</t>
  </si>
  <si>
    <t>Výměna kolejnice u přídržnice typ Kn60 přímá soustavy S49</t>
  </si>
  <si>
    <t>1549832671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</si>
  <si>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</si>
  <si>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 xml:space="preserve">Poznámka k položce:_x000d_
Délka kolejnice=m;
Metr přídržnice=m
_x000d_
nově bude vložena kolejnice v celé délce přes středovou část výhybky a přídržnici_x000d_
délka přídržnice = 3,4 m_x000d_
</t>
  </si>
  <si>
    <t>"v.č.10 levá" 3,4</t>
  </si>
  <si>
    <t>5911121130</t>
  </si>
  <si>
    <t>Výměna kolejnice u přídržnice typ Kn60 ohnuté soustavy S49</t>
  </si>
  <si>
    <t>-855831293</t>
  </si>
  <si>
    <t>Výměna kolejnice u přídržnice typ Kn60 ohnuté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</si>
  <si>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 xml:space="preserve">Poznámka k položce:_x000d_
Délka kolejnice=m;
Metr přídržnice=m
nově bude vložena kolejnice v celé délce přes středovou část výhybky a přídržnici_x000d_
délka přídržnice = 3,4 m_x000d_
</t>
  </si>
  <si>
    <t>"v.č.7" 3,4*2</t>
  </si>
  <si>
    <t>"v.č.10" 3,4</t>
  </si>
  <si>
    <t>5999005030</t>
  </si>
  <si>
    <t>Třídění kolejnic</t>
  </si>
  <si>
    <t>1253354011</t>
  </si>
  <si>
    <t>Třídění kolejnic. Poznámka: 1. V cenách jsou započteny náklady na manipulaci, vytřídění a uložení materiálu na úložiště nebo do skladu.</t>
  </si>
  <si>
    <t>Poznámka k položce:_x000d_
kolejnice po výměně</t>
  </si>
  <si>
    <t>"kolejnice po výměně" 160*49,39/1000</t>
  </si>
  <si>
    <t>887616982</t>
  </si>
  <si>
    <t xml:space="preserve">"doprava kolejnic užitých na  výměnu z Bystřan     " 160*49,39/1000</t>
  </si>
  <si>
    <t>-1030149203</t>
  </si>
  <si>
    <t xml:space="preserve">"naložení  kolejnic pro výměně v Bystřanech     " 160*49,39/1000</t>
  </si>
  <si>
    <t>O2 - Zabezpečovací zařízení</t>
  </si>
  <si>
    <t>Č21 - Demontáže a montáže SZT</t>
  </si>
  <si>
    <t>7590715032</t>
  </si>
  <si>
    <t>Montáž světelného návěstidla jednostranného stožárového se 2 svítilnami</t>
  </si>
  <si>
    <t>1029335032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</si>
  <si>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</si>
  <si>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 xml:space="preserve">Poznámka k položce:_x000d_
Posun  návěstidla Se7 ( pouze, pokud to bude nutné z důvodu změny úhlu odbočení srdcovky výh.10 ze 1:7,5-190 na 1:9-190  - bude upřesněno PD)</t>
  </si>
  <si>
    <t>7590717122</t>
  </si>
  <si>
    <t>Demontáž světelného návěstidla trpasličího z betonového základu se 2 svítilnami</t>
  </si>
  <si>
    <t>-1023486102</t>
  </si>
  <si>
    <t>Demontáž světelného návěstidla trpasličího z betonového základu se 2 svítilnami - bez bourání (demontáže) základu</t>
  </si>
  <si>
    <t>7590915042</t>
  </si>
  <si>
    <t>Montáž výkolejky ústřední stavěné bez návěstního tělesa s přestavníkem elektromotorickým</t>
  </si>
  <si>
    <t>-1746645627</t>
  </si>
  <si>
    <t>Montáž výkolejky ústřední stavěné bez návěstního tělesa s přestavníkem elektromotorickým - připevnění upevňovací soupravy přestavníku, výkolejky a její montáž, připevnění přestavníku na upevňovací soupravu, zatažení kabelu s kabelovou formou do kabelového závěru, mechanické přezkoušení chodu, nátěr. Bez zemních prací</t>
  </si>
  <si>
    <t>Poznámka k položce:_x000d_
Zpětná montáž výkolejek Vk1 a Vk3.</t>
  </si>
  <si>
    <t>7590917042</t>
  </si>
  <si>
    <t>Demontáž výkolejky ústřední stavěné bez návěstního tělesa s přestavníkem elektromotorickým</t>
  </si>
  <si>
    <t>181696077</t>
  </si>
  <si>
    <t>Poznámka k položce:_x000d_
Demontáž výkolejek Vk1 a Vk3.</t>
  </si>
  <si>
    <t>7592005050</t>
  </si>
  <si>
    <t>Montáž počítacího bodu (senzoru) RSR 180 - uložení a připevnění na určené místo, seřízení polohy, přezkoušení</t>
  </si>
  <si>
    <t>-2092171996</t>
  </si>
  <si>
    <t>Poznámka k položce:_x000d_
Zpětná montáž 4ks počítačů náprav</t>
  </si>
  <si>
    <t>7592007050</t>
  </si>
  <si>
    <t>Demontáž počítacího bodu (senzoru) RSR 180</t>
  </si>
  <si>
    <t>-183124776</t>
  </si>
  <si>
    <t>Poznámka k položce:_x000d_
Demontáž 4ks počítačů náprav.</t>
  </si>
  <si>
    <t>O3 - VRN</t>
  </si>
  <si>
    <t>Č31 - VRN</t>
  </si>
  <si>
    <t>011101001</t>
  </si>
  <si>
    <t>Finanční náklady pojistné</t>
  </si>
  <si>
    <t>%</t>
  </si>
  <si>
    <t>-779173514</t>
  </si>
  <si>
    <t>021211001</t>
  </si>
  <si>
    <t>Průzkumné práce pro opravy Doplňující laboratorní rozbor kontaminace zeminy nebo kol. lože</t>
  </si>
  <si>
    <t>1024</t>
  </si>
  <si>
    <t>885168370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</si>
  <si>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</si>
  <si>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</si>
  <si>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</si>
  <si>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</si>
  <si>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1216646944</t>
  </si>
  <si>
    <t>022111011</t>
  </si>
  <si>
    <t>Geodetické práce Kontrola PPK při směrové a výškové úpravě koleje zaměřením APK trať dvoukolejná</t>
  </si>
  <si>
    <t>548014864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</si>
  <si>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</si>
  <si>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</si>
  <si>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</si>
  <si>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-136241323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</si>
  <si>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</si>
  <si>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</si>
  <si>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023131001</t>
  </si>
  <si>
    <t>Projektové práce Dokumentace skutečného provedení železničního svršku a spodku</t>
  </si>
  <si>
    <t>Sborník UOŽI 01 2019</t>
  </si>
  <si>
    <t>-1948491235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</si>
  <si>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</si>
  <si>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souboru cen:_x000d_
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</si>
  <si>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položce:_x000d_
3,892 km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</si>
  <si>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</si>
  <si>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</si>
  <si>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1994289156</t>
  </si>
  <si>
    <t>033131001</t>
  </si>
  <si>
    <t>Provozní vlivy Organizační zajištění prací při zřizování a udržování BK kolejí a výhybek</t>
  </si>
  <si>
    <t>428727939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</si>
  <si>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</si>
  <si>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</si>
  <si>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"ZV7 - ZV 10       "(144,052-144,533)*-2</t>
  </si>
  <si>
    <t>021201001</t>
  </si>
  <si>
    <t>Průzkumné práce pro opravy Průzkum výskytu škodlivin kontaminace kameniva ropnými látkami</t>
  </si>
  <si>
    <t>1538546893</t>
  </si>
  <si>
    <t>022101001</t>
  </si>
  <si>
    <t>Geodetické práce Geodetické práce před opravou</t>
  </si>
  <si>
    <t>1270085896</t>
  </si>
  <si>
    <t>022101021</t>
  </si>
  <si>
    <t>Geodetické práce Geodetické práce po ukončení opravy</t>
  </si>
  <si>
    <t>1437761496</t>
  </si>
  <si>
    <t>023121001</t>
  </si>
  <si>
    <t>Projektové práce Projektová dokumentace - přípravné práce Zjednodušený projekt opravy koleje</t>
  </si>
  <si>
    <t>-782031427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</si>
  <si>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</si>
  <si>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Poznámka k souboru cen:_x000d_
V ceně jsou započteny náklady na vyhotovení projektové dokumentace podle požadavku objednatele v rozsahu pro ohlášení : 1) Technická zpráva; 2) Situace; 3) Podélný profil; 4) Vytyčovací výkres; 5) Seznam souřadnic vytyčovacích bodů.</t>
  </si>
  <si>
    <t>Poznámka k položce:_x000d_
Dokumentace sanace železničního spodku</t>
  </si>
  <si>
    <t>024101401</t>
  </si>
  <si>
    <t>Inženýrská činnost koordinační a kompletační činnost</t>
  </si>
  <si>
    <t>391770303</t>
  </si>
  <si>
    <t>O4 - Rekapitulace materiálu zajišťovaného OŘ Ústí</t>
  </si>
  <si>
    <t>Č41 - Materiál užitý ŽST Most</t>
  </si>
  <si>
    <t>5956213040.1</t>
  </si>
  <si>
    <t>120881621</t>
  </si>
  <si>
    <t>5957201010.1</t>
  </si>
  <si>
    <t>-1504745076</t>
  </si>
  <si>
    <t>"kolejnice S49 " 1250+160</t>
  </si>
  <si>
    <t>182006039</t>
  </si>
  <si>
    <t>SEZNAM FIGUR</t>
  </si>
  <si>
    <t>Výměra</t>
  </si>
  <si>
    <t xml:space="preserve"> O1/ Č11</t>
  </si>
  <si>
    <t>Použití figury:</t>
  </si>
  <si>
    <t>Náhrada pražce dřevěného dřevěným 1 ks za 2 ks</t>
  </si>
  <si>
    <t>ks</t>
  </si>
  <si>
    <t>Náhrada dřevěného pražcem SB6</t>
  </si>
  <si>
    <t>Výměna kolejového lože</t>
  </si>
  <si>
    <t>Komplety ŽS4</t>
  </si>
  <si>
    <t xml:space="preserve"> O1/ Č12</t>
  </si>
  <si>
    <t xml:space="preserve"> O4/ Č41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</si>
</sst>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49</v>
      </c>
      <c r="AL28" s="47"/>
      <c r="AM28" s="47"/>
      <c r="AN28" s="47"/>
      <c r="AO28" s="47"/>
      <c r="AP28" s="42"/>
      <c r="AQ28" s="42"/>
      <c r="AR28" s="46"/>
      <c r="BE28" s="32"/>
    </row>
    <row r="29" hidden="1" s="3" customFormat="1" ht="14.4" customHeight="1">
      <c r="A29" s="3"/>
      <c r="B29" s="48"/>
      <c r="C29" s="49"/>
      <c r="D29" s="33" t="s">
        <v>50</v>
      </c>
      <c r="E29" s="49"/>
      <c r="F29" s="33" t="s">
        <v>51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hidden="1" s="3" customFormat="1" ht="14.4" customHeight="1">
      <c r="A30" s="3"/>
      <c r="B30" s="48"/>
      <c r="C30" s="49"/>
      <c r="D30" s="49"/>
      <c r="E30" s="49"/>
      <c r="F30" s="33" t="s">
        <v>52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54" t="s">
        <v>50</v>
      </c>
      <c r="E31" s="49"/>
      <c r="F31" s="33" t="s">
        <v>53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3" t="s">
        <v>54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5"/>
      <c r="D35" s="56" t="s">
        <v>56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57</v>
      </c>
      <c r="U35" s="57"/>
      <c r="V35" s="57"/>
      <c r="W35" s="57"/>
      <c r="X35" s="59" t="s">
        <v>58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6"/>
      <c r="BE37" s="40"/>
    </row>
    <row r="41" s="2" customFormat="1" ht="6.96" customHeight="1">
      <c r="A41" s="40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6"/>
      <c r="BE41" s="40"/>
    </row>
    <row r="42" s="2" customFormat="1" ht="24.96" customHeight="1">
      <c r="A42" s="40"/>
      <c r="B42" s="41"/>
      <c r="C42" s="24" t="s">
        <v>59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6"/>
      <c r="C44" s="33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650190031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Oprava staničních kolejí v žst. Klášterec nad Ohří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4" t="str">
        <f>IF(K8="","",K8)</f>
        <v>ŽST Klášterec nad Ohří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5" t="str">
        <f>IF(AN8= "","",AN8)</f>
        <v>7. 5. 2020</v>
      </c>
      <c r="AN47" s="75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7" t="str">
        <f>IF(E11= "","",E11)</f>
        <v>Správa železnic s.o., OŘ UNL, ST Most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38</v>
      </c>
      <c r="AJ49" s="42"/>
      <c r="AK49" s="42"/>
      <c r="AL49" s="42"/>
      <c r="AM49" s="76" t="str">
        <f>IF(E17="","",E17)</f>
        <v xml:space="preserve"> </v>
      </c>
      <c r="AN49" s="67"/>
      <c r="AO49" s="67"/>
      <c r="AP49" s="67"/>
      <c r="AQ49" s="42"/>
      <c r="AR49" s="46"/>
      <c r="AS49" s="77" t="s">
        <v>60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0"/>
    </row>
    <row r="50" s="2" customFormat="1" ht="40.05" customHeight="1">
      <c r="A50" s="40"/>
      <c r="B50" s="41"/>
      <c r="C50" s="33" t="s">
        <v>36</v>
      </c>
      <c r="D50" s="42"/>
      <c r="E50" s="42"/>
      <c r="F50" s="42"/>
      <c r="G50" s="42"/>
      <c r="H50" s="42"/>
      <c r="I50" s="42"/>
      <c r="J50" s="42"/>
      <c r="K50" s="42"/>
      <c r="L50" s="67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42</v>
      </c>
      <c r="AJ50" s="42"/>
      <c r="AK50" s="42"/>
      <c r="AL50" s="42"/>
      <c r="AM50" s="76" t="str">
        <f>IF(E20="","",E20)</f>
        <v>Ing. Horák Jiří, horak@szdc.cz, +420 602155923</v>
      </c>
      <c r="AN50" s="67"/>
      <c r="AO50" s="67"/>
      <c r="AP50" s="67"/>
      <c r="AQ50" s="42"/>
      <c r="AR50" s="46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0"/>
    </row>
    <row r="52" s="2" customFormat="1" ht="29.28" customHeight="1">
      <c r="A52" s="40"/>
      <c r="B52" s="41"/>
      <c r="C52" s="89" t="s">
        <v>61</v>
      </c>
      <c r="D52" s="90"/>
      <c r="E52" s="90"/>
      <c r="F52" s="90"/>
      <c r="G52" s="90"/>
      <c r="H52" s="91"/>
      <c r="I52" s="92" t="s">
        <v>62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63</v>
      </c>
      <c r="AH52" s="90"/>
      <c r="AI52" s="90"/>
      <c r="AJ52" s="90"/>
      <c r="AK52" s="90"/>
      <c r="AL52" s="90"/>
      <c r="AM52" s="90"/>
      <c r="AN52" s="92" t="s">
        <v>64</v>
      </c>
      <c r="AO52" s="90"/>
      <c r="AP52" s="90"/>
      <c r="AQ52" s="94" t="s">
        <v>65</v>
      </c>
      <c r="AR52" s="46"/>
      <c r="AS52" s="95" t="s">
        <v>66</v>
      </c>
      <c r="AT52" s="96" t="s">
        <v>67</v>
      </c>
      <c r="AU52" s="96" t="s">
        <v>68</v>
      </c>
      <c r="AV52" s="96" t="s">
        <v>69</v>
      </c>
      <c r="AW52" s="96" t="s">
        <v>70</v>
      </c>
      <c r="AX52" s="96" t="s">
        <v>71</v>
      </c>
      <c r="AY52" s="96" t="s">
        <v>72</v>
      </c>
      <c r="AZ52" s="96" t="s">
        <v>73</v>
      </c>
      <c r="BA52" s="96" t="s">
        <v>74</v>
      </c>
      <c r="BB52" s="96" t="s">
        <v>75</v>
      </c>
      <c r="BC52" s="96" t="s">
        <v>76</v>
      </c>
      <c r="BD52" s="97" t="s">
        <v>77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0"/>
    </row>
    <row r="54" s="6" customFormat="1" ht="32.4" customHeight="1">
      <c r="A54" s="6"/>
      <c r="B54" s="101"/>
      <c r="C54" s="102" t="s">
        <v>78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ROUND(AG55+AG58+AG60+AG62,2)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39</v>
      </c>
      <c r="AR54" s="107"/>
      <c r="AS54" s="108">
        <f>ROUND(AS55+AS58+AS60+AS62,2)</f>
        <v>0</v>
      </c>
      <c r="AT54" s="109">
        <f>ROUND(SUM(AV54:AW54),2)</f>
        <v>0</v>
      </c>
      <c r="AU54" s="110">
        <f>ROUND(AU55+AU58+AU60+AU62,5)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ROUND(AZ55+AZ58+AZ60+AZ62,2)</f>
        <v>0</v>
      </c>
      <c r="BA54" s="109">
        <f>ROUND(BA55+BA58+BA60+BA62,2)</f>
        <v>0</v>
      </c>
      <c r="BB54" s="109">
        <f>ROUND(BB55+BB58+BB60+BB62,2)</f>
        <v>0</v>
      </c>
      <c r="BC54" s="109">
        <f>ROUND(BC55+BC58+BC60+BC62,2)</f>
        <v>0</v>
      </c>
      <c r="BD54" s="111">
        <f>ROUND(BD55+BD58+BD60+BD62,2)</f>
        <v>0</v>
      </c>
      <c r="BE54" s="6"/>
      <c r="BS54" s="112" t="s">
        <v>79</v>
      </c>
      <c r="BT54" s="112" t="s">
        <v>80</v>
      </c>
      <c r="BU54" s="113" t="s">
        <v>81</v>
      </c>
      <c r="BV54" s="112" t="s">
        <v>82</v>
      </c>
      <c r="BW54" s="112" t="s">
        <v>5</v>
      </c>
      <c r="BX54" s="112" t="s">
        <v>83</v>
      </c>
      <c r="CL54" s="112" t="s">
        <v>19</v>
      </c>
    </row>
    <row r="55" s="7" customFormat="1" ht="16.5" customHeight="1">
      <c r="A55" s="7"/>
      <c r="B55" s="114"/>
      <c r="C55" s="115"/>
      <c r="D55" s="116" t="s">
        <v>84</v>
      </c>
      <c r="E55" s="116"/>
      <c r="F55" s="116"/>
      <c r="G55" s="116"/>
      <c r="H55" s="116"/>
      <c r="I55" s="117"/>
      <c r="J55" s="116" t="s">
        <v>85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ROUND(SUM(AG56:AG57),2)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86</v>
      </c>
      <c r="AR55" s="121"/>
      <c r="AS55" s="122">
        <f>ROUND(SUM(AS56:AS57),2)</f>
        <v>0</v>
      </c>
      <c r="AT55" s="123">
        <f>ROUND(SUM(AV55:AW55),2)</f>
        <v>0</v>
      </c>
      <c r="AU55" s="124">
        <f>ROUND(SUM(AU56:AU57),5)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ROUND(SUM(AZ56:AZ57),2)</f>
        <v>0</v>
      </c>
      <c r="BA55" s="123">
        <f>ROUND(SUM(BA56:BA57),2)</f>
        <v>0</v>
      </c>
      <c r="BB55" s="123">
        <f>ROUND(SUM(BB56:BB57),2)</f>
        <v>0</v>
      </c>
      <c r="BC55" s="123">
        <f>ROUND(SUM(BC56:BC57),2)</f>
        <v>0</v>
      </c>
      <c r="BD55" s="125">
        <f>ROUND(SUM(BD56:BD57),2)</f>
        <v>0</v>
      </c>
      <c r="BE55" s="7"/>
      <c r="BS55" s="126" t="s">
        <v>79</v>
      </c>
      <c r="BT55" s="126" t="s">
        <v>87</v>
      </c>
      <c r="BU55" s="126" t="s">
        <v>81</v>
      </c>
      <c r="BV55" s="126" t="s">
        <v>82</v>
      </c>
      <c r="BW55" s="126" t="s">
        <v>88</v>
      </c>
      <c r="BX55" s="126" t="s">
        <v>5</v>
      </c>
      <c r="CL55" s="126" t="s">
        <v>39</v>
      </c>
      <c r="CM55" s="126" t="s">
        <v>89</v>
      </c>
    </row>
    <row r="56" s="4" customFormat="1" ht="16.5" customHeight="1">
      <c r="A56" s="127" t="s">
        <v>90</v>
      </c>
      <c r="B56" s="66"/>
      <c r="C56" s="128"/>
      <c r="D56" s="128"/>
      <c r="E56" s="129" t="s">
        <v>91</v>
      </c>
      <c r="F56" s="129"/>
      <c r="G56" s="129"/>
      <c r="H56" s="129"/>
      <c r="I56" s="129"/>
      <c r="J56" s="128"/>
      <c r="K56" s="129" t="s">
        <v>85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'Č11 - Oprava 3. a 5.SK'!J32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92</v>
      </c>
      <c r="AR56" s="68"/>
      <c r="AS56" s="132">
        <v>0</v>
      </c>
      <c r="AT56" s="133">
        <f>ROUND(SUM(AV56:AW56),2)</f>
        <v>0</v>
      </c>
      <c r="AU56" s="134">
        <f>'Č11 - Oprava 3. a 5.SK'!P88</f>
        <v>0</v>
      </c>
      <c r="AV56" s="133">
        <f>'Č11 - Oprava 3. a 5.SK'!J35</f>
        <v>0</v>
      </c>
      <c r="AW56" s="133">
        <f>'Č11 - Oprava 3. a 5.SK'!J36</f>
        <v>0</v>
      </c>
      <c r="AX56" s="133">
        <f>'Č11 - Oprava 3. a 5.SK'!J37</f>
        <v>0</v>
      </c>
      <c r="AY56" s="133">
        <f>'Č11 - Oprava 3. a 5.SK'!J38</f>
        <v>0</v>
      </c>
      <c r="AZ56" s="133">
        <f>'Č11 - Oprava 3. a 5.SK'!F35</f>
        <v>0</v>
      </c>
      <c r="BA56" s="133">
        <f>'Č11 - Oprava 3. a 5.SK'!F36</f>
        <v>0</v>
      </c>
      <c r="BB56" s="133">
        <f>'Č11 - Oprava 3. a 5.SK'!F37</f>
        <v>0</v>
      </c>
      <c r="BC56" s="133">
        <f>'Č11 - Oprava 3. a 5.SK'!F38</f>
        <v>0</v>
      </c>
      <c r="BD56" s="135">
        <f>'Č11 - Oprava 3. a 5.SK'!F39</f>
        <v>0</v>
      </c>
      <c r="BE56" s="4"/>
      <c r="BT56" s="136" t="s">
        <v>89</v>
      </c>
      <c r="BV56" s="136" t="s">
        <v>82</v>
      </c>
      <c r="BW56" s="136" t="s">
        <v>93</v>
      </c>
      <c r="BX56" s="136" t="s">
        <v>88</v>
      </c>
      <c r="CL56" s="136" t="s">
        <v>39</v>
      </c>
    </row>
    <row r="57" s="4" customFormat="1" ht="16.5" customHeight="1">
      <c r="A57" s="127" t="s">
        <v>90</v>
      </c>
      <c r="B57" s="66"/>
      <c r="C57" s="128"/>
      <c r="D57" s="128"/>
      <c r="E57" s="129" t="s">
        <v>94</v>
      </c>
      <c r="F57" s="129"/>
      <c r="G57" s="129"/>
      <c r="H57" s="129"/>
      <c r="I57" s="129"/>
      <c r="J57" s="128"/>
      <c r="K57" s="129" t="s">
        <v>95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'Č12 - Zřízení BK ve výhyb...'!J32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92</v>
      </c>
      <c r="AR57" s="68"/>
      <c r="AS57" s="132">
        <v>0</v>
      </c>
      <c r="AT57" s="133">
        <f>ROUND(SUM(AV57:AW57),2)</f>
        <v>0</v>
      </c>
      <c r="AU57" s="134">
        <f>'Č12 - Zřízení BK ve výhyb...'!P88</f>
        <v>0</v>
      </c>
      <c r="AV57" s="133">
        <f>'Č12 - Zřízení BK ve výhyb...'!J35</f>
        <v>0</v>
      </c>
      <c r="AW57" s="133">
        <f>'Č12 - Zřízení BK ve výhyb...'!J36</f>
        <v>0</v>
      </c>
      <c r="AX57" s="133">
        <f>'Č12 - Zřízení BK ve výhyb...'!J37</f>
        <v>0</v>
      </c>
      <c r="AY57" s="133">
        <f>'Č12 - Zřízení BK ve výhyb...'!J38</f>
        <v>0</v>
      </c>
      <c r="AZ57" s="133">
        <f>'Č12 - Zřízení BK ve výhyb...'!F35</f>
        <v>0</v>
      </c>
      <c r="BA57" s="133">
        <f>'Č12 - Zřízení BK ve výhyb...'!F36</f>
        <v>0</v>
      </c>
      <c r="BB57" s="133">
        <f>'Č12 - Zřízení BK ve výhyb...'!F37</f>
        <v>0</v>
      </c>
      <c r="BC57" s="133">
        <f>'Č12 - Zřízení BK ve výhyb...'!F38</f>
        <v>0</v>
      </c>
      <c r="BD57" s="135">
        <f>'Č12 - Zřízení BK ve výhyb...'!F39</f>
        <v>0</v>
      </c>
      <c r="BE57" s="4"/>
      <c r="BT57" s="136" t="s">
        <v>89</v>
      </c>
      <c r="BV57" s="136" t="s">
        <v>82</v>
      </c>
      <c r="BW57" s="136" t="s">
        <v>96</v>
      </c>
      <c r="BX57" s="136" t="s">
        <v>88</v>
      </c>
      <c r="CL57" s="136" t="s">
        <v>39</v>
      </c>
    </row>
    <row r="58" s="7" customFormat="1" ht="16.5" customHeight="1">
      <c r="A58" s="7"/>
      <c r="B58" s="114"/>
      <c r="C58" s="115"/>
      <c r="D58" s="116" t="s">
        <v>97</v>
      </c>
      <c r="E58" s="116"/>
      <c r="F58" s="116"/>
      <c r="G58" s="116"/>
      <c r="H58" s="116"/>
      <c r="I58" s="117"/>
      <c r="J58" s="116" t="s">
        <v>98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ROUND(AG59,2)</f>
        <v>0</v>
      </c>
      <c r="AH58" s="117"/>
      <c r="AI58" s="117"/>
      <c r="AJ58" s="117"/>
      <c r="AK58" s="117"/>
      <c r="AL58" s="117"/>
      <c r="AM58" s="117"/>
      <c r="AN58" s="119">
        <f>SUM(AG58,AT58)</f>
        <v>0</v>
      </c>
      <c r="AO58" s="117"/>
      <c r="AP58" s="117"/>
      <c r="AQ58" s="120" t="s">
        <v>86</v>
      </c>
      <c r="AR58" s="121"/>
      <c r="AS58" s="122">
        <f>ROUND(AS59,2)</f>
        <v>0</v>
      </c>
      <c r="AT58" s="123">
        <f>ROUND(SUM(AV58:AW58),2)</f>
        <v>0</v>
      </c>
      <c r="AU58" s="124">
        <f>ROUND(AU59,5)</f>
        <v>0</v>
      </c>
      <c r="AV58" s="123">
        <f>ROUND(AZ58*L29,2)</f>
        <v>0</v>
      </c>
      <c r="AW58" s="123">
        <f>ROUND(BA58*L30,2)</f>
        <v>0</v>
      </c>
      <c r="AX58" s="123">
        <f>ROUND(BB58*L29,2)</f>
        <v>0</v>
      </c>
      <c r="AY58" s="123">
        <f>ROUND(BC58*L30,2)</f>
        <v>0</v>
      </c>
      <c r="AZ58" s="123">
        <f>ROUND(AZ59,2)</f>
        <v>0</v>
      </c>
      <c r="BA58" s="123">
        <f>ROUND(BA59,2)</f>
        <v>0</v>
      </c>
      <c r="BB58" s="123">
        <f>ROUND(BB59,2)</f>
        <v>0</v>
      </c>
      <c r="BC58" s="123">
        <f>ROUND(BC59,2)</f>
        <v>0</v>
      </c>
      <c r="BD58" s="125">
        <f>ROUND(BD59,2)</f>
        <v>0</v>
      </c>
      <c r="BE58" s="7"/>
      <c r="BS58" s="126" t="s">
        <v>79</v>
      </c>
      <c r="BT58" s="126" t="s">
        <v>87</v>
      </c>
      <c r="BU58" s="126" t="s">
        <v>81</v>
      </c>
      <c r="BV58" s="126" t="s">
        <v>82</v>
      </c>
      <c r="BW58" s="126" t="s">
        <v>99</v>
      </c>
      <c r="BX58" s="126" t="s">
        <v>5</v>
      </c>
      <c r="CL58" s="126" t="s">
        <v>19</v>
      </c>
      <c r="CM58" s="126" t="s">
        <v>89</v>
      </c>
    </row>
    <row r="59" s="4" customFormat="1" ht="16.5" customHeight="1">
      <c r="A59" s="127" t="s">
        <v>90</v>
      </c>
      <c r="B59" s="66"/>
      <c r="C59" s="128"/>
      <c r="D59" s="128"/>
      <c r="E59" s="129" t="s">
        <v>100</v>
      </c>
      <c r="F59" s="129"/>
      <c r="G59" s="129"/>
      <c r="H59" s="129"/>
      <c r="I59" s="129"/>
      <c r="J59" s="128"/>
      <c r="K59" s="129" t="s">
        <v>101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'Č21 - Demontáže a montáže...'!J32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92</v>
      </c>
      <c r="AR59" s="68"/>
      <c r="AS59" s="132">
        <v>0</v>
      </c>
      <c r="AT59" s="133">
        <f>ROUND(SUM(AV59:AW59),2)</f>
        <v>0</v>
      </c>
      <c r="AU59" s="134">
        <f>'Č21 - Demontáže a montáže...'!P86</f>
        <v>0</v>
      </c>
      <c r="AV59" s="133">
        <f>'Č21 - Demontáže a montáže...'!J35</f>
        <v>0</v>
      </c>
      <c r="AW59" s="133">
        <f>'Č21 - Demontáže a montáže...'!J36</f>
        <v>0</v>
      </c>
      <c r="AX59" s="133">
        <f>'Č21 - Demontáže a montáže...'!J37</f>
        <v>0</v>
      </c>
      <c r="AY59" s="133">
        <f>'Č21 - Demontáže a montáže...'!J38</f>
        <v>0</v>
      </c>
      <c r="AZ59" s="133">
        <f>'Č21 - Demontáže a montáže...'!F35</f>
        <v>0</v>
      </c>
      <c r="BA59" s="133">
        <f>'Č21 - Demontáže a montáže...'!F36</f>
        <v>0</v>
      </c>
      <c r="BB59" s="133">
        <f>'Č21 - Demontáže a montáže...'!F37</f>
        <v>0</v>
      </c>
      <c r="BC59" s="133">
        <f>'Č21 - Demontáže a montáže...'!F38</f>
        <v>0</v>
      </c>
      <c r="BD59" s="135">
        <f>'Č21 - Demontáže a montáže...'!F39</f>
        <v>0</v>
      </c>
      <c r="BE59" s="4"/>
      <c r="BT59" s="136" t="s">
        <v>89</v>
      </c>
      <c r="BV59" s="136" t="s">
        <v>82</v>
      </c>
      <c r="BW59" s="136" t="s">
        <v>102</v>
      </c>
      <c r="BX59" s="136" t="s">
        <v>99</v>
      </c>
      <c r="CL59" s="136" t="s">
        <v>19</v>
      </c>
    </row>
    <row r="60" s="7" customFormat="1" ht="16.5" customHeight="1">
      <c r="A60" s="7"/>
      <c r="B60" s="114"/>
      <c r="C60" s="115"/>
      <c r="D60" s="116" t="s">
        <v>103</v>
      </c>
      <c r="E60" s="116"/>
      <c r="F60" s="116"/>
      <c r="G60" s="116"/>
      <c r="H60" s="116"/>
      <c r="I60" s="117"/>
      <c r="J60" s="116" t="s">
        <v>104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ROUND(AG61,2)</f>
        <v>0</v>
      </c>
      <c r="AH60" s="117"/>
      <c r="AI60" s="117"/>
      <c r="AJ60" s="117"/>
      <c r="AK60" s="117"/>
      <c r="AL60" s="117"/>
      <c r="AM60" s="117"/>
      <c r="AN60" s="119">
        <f>SUM(AG60,AT60)</f>
        <v>0</v>
      </c>
      <c r="AO60" s="117"/>
      <c r="AP60" s="117"/>
      <c r="AQ60" s="120" t="s">
        <v>86</v>
      </c>
      <c r="AR60" s="121"/>
      <c r="AS60" s="122">
        <f>ROUND(AS61,2)</f>
        <v>0</v>
      </c>
      <c r="AT60" s="123">
        <f>ROUND(SUM(AV60:AW60),2)</f>
        <v>0</v>
      </c>
      <c r="AU60" s="124">
        <f>ROUND(AU61,5)</f>
        <v>0</v>
      </c>
      <c r="AV60" s="123">
        <f>ROUND(AZ60*L29,2)</f>
        <v>0</v>
      </c>
      <c r="AW60" s="123">
        <f>ROUND(BA60*L30,2)</f>
        <v>0</v>
      </c>
      <c r="AX60" s="123">
        <f>ROUND(BB60*L29,2)</f>
        <v>0</v>
      </c>
      <c r="AY60" s="123">
        <f>ROUND(BC60*L30,2)</f>
        <v>0</v>
      </c>
      <c r="AZ60" s="123">
        <f>ROUND(AZ61,2)</f>
        <v>0</v>
      </c>
      <c r="BA60" s="123">
        <f>ROUND(BA61,2)</f>
        <v>0</v>
      </c>
      <c r="BB60" s="123">
        <f>ROUND(BB61,2)</f>
        <v>0</v>
      </c>
      <c r="BC60" s="123">
        <f>ROUND(BC61,2)</f>
        <v>0</v>
      </c>
      <c r="BD60" s="125">
        <f>ROUND(BD61,2)</f>
        <v>0</v>
      </c>
      <c r="BE60" s="7"/>
      <c r="BS60" s="126" t="s">
        <v>79</v>
      </c>
      <c r="BT60" s="126" t="s">
        <v>87</v>
      </c>
      <c r="BU60" s="126" t="s">
        <v>81</v>
      </c>
      <c r="BV60" s="126" t="s">
        <v>82</v>
      </c>
      <c r="BW60" s="126" t="s">
        <v>105</v>
      </c>
      <c r="BX60" s="126" t="s">
        <v>5</v>
      </c>
      <c r="CL60" s="126" t="s">
        <v>19</v>
      </c>
      <c r="CM60" s="126" t="s">
        <v>89</v>
      </c>
    </row>
    <row r="61" s="4" customFormat="1" ht="16.5" customHeight="1">
      <c r="A61" s="127" t="s">
        <v>90</v>
      </c>
      <c r="B61" s="66"/>
      <c r="C61" s="128"/>
      <c r="D61" s="128"/>
      <c r="E61" s="129" t="s">
        <v>106</v>
      </c>
      <c r="F61" s="129"/>
      <c r="G61" s="129"/>
      <c r="H61" s="129"/>
      <c r="I61" s="129"/>
      <c r="J61" s="128"/>
      <c r="K61" s="129" t="s">
        <v>104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'Č31 - VRN'!J32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92</v>
      </c>
      <c r="AR61" s="68"/>
      <c r="AS61" s="132">
        <v>0</v>
      </c>
      <c r="AT61" s="133">
        <f>ROUND(SUM(AV61:AW61),2)</f>
        <v>0</v>
      </c>
      <c r="AU61" s="134">
        <f>'Č31 - VRN'!P85</f>
        <v>0</v>
      </c>
      <c r="AV61" s="133">
        <f>'Č31 - VRN'!J35</f>
        <v>0</v>
      </c>
      <c r="AW61" s="133">
        <f>'Č31 - VRN'!J36</f>
        <v>0</v>
      </c>
      <c r="AX61" s="133">
        <f>'Č31 - VRN'!J37</f>
        <v>0</v>
      </c>
      <c r="AY61" s="133">
        <f>'Č31 - VRN'!J38</f>
        <v>0</v>
      </c>
      <c r="AZ61" s="133">
        <f>'Č31 - VRN'!F35</f>
        <v>0</v>
      </c>
      <c r="BA61" s="133">
        <f>'Č31 - VRN'!F36</f>
        <v>0</v>
      </c>
      <c r="BB61" s="133">
        <f>'Č31 - VRN'!F37</f>
        <v>0</v>
      </c>
      <c r="BC61" s="133">
        <f>'Č31 - VRN'!F38</f>
        <v>0</v>
      </c>
      <c r="BD61" s="135">
        <f>'Č31 - VRN'!F39</f>
        <v>0</v>
      </c>
      <c r="BE61" s="4"/>
      <c r="BT61" s="136" t="s">
        <v>89</v>
      </c>
      <c r="BV61" s="136" t="s">
        <v>82</v>
      </c>
      <c r="BW61" s="136" t="s">
        <v>107</v>
      </c>
      <c r="BX61" s="136" t="s">
        <v>105</v>
      </c>
      <c r="CL61" s="136" t="s">
        <v>39</v>
      </c>
    </row>
    <row r="62" s="7" customFormat="1" ht="24.75" customHeight="1">
      <c r="A62" s="7"/>
      <c r="B62" s="114"/>
      <c r="C62" s="115"/>
      <c r="D62" s="116" t="s">
        <v>108</v>
      </c>
      <c r="E62" s="116"/>
      <c r="F62" s="116"/>
      <c r="G62" s="116"/>
      <c r="H62" s="116"/>
      <c r="I62" s="117"/>
      <c r="J62" s="116" t="s">
        <v>109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ROUND(AG63,2)</f>
        <v>0</v>
      </c>
      <c r="AH62" s="117"/>
      <c r="AI62" s="117"/>
      <c r="AJ62" s="117"/>
      <c r="AK62" s="117"/>
      <c r="AL62" s="117"/>
      <c r="AM62" s="117"/>
      <c r="AN62" s="119">
        <f>SUM(AG62,AT62)</f>
        <v>0</v>
      </c>
      <c r="AO62" s="117"/>
      <c r="AP62" s="117"/>
      <c r="AQ62" s="120" t="s">
        <v>86</v>
      </c>
      <c r="AR62" s="121"/>
      <c r="AS62" s="122">
        <f>ROUND(AS63,2)</f>
        <v>0</v>
      </c>
      <c r="AT62" s="123">
        <f>ROUND(SUM(AV62:AW62),2)</f>
        <v>0</v>
      </c>
      <c r="AU62" s="124">
        <f>ROUND(AU63,5)</f>
        <v>0</v>
      </c>
      <c r="AV62" s="123">
        <f>ROUND(AZ62*L29,2)</f>
        <v>0</v>
      </c>
      <c r="AW62" s="123">
        <f>ROUND(BA62*L30,2)</f>
        <v>0</v>
      </c>
      <c r="AX62" s="123">
        <f>ROUND(BB62*L29,2)</f>
        <v>0</v>
      </c>
      <c r="AY62" s="123">
        <f>ROUND(BC62*L30,2)</f>
        <v>0</v>
      </c>
      <c r="AZ62" s="123">
        <f>ROUND(AZ63,2)</f>
        <v>0</v>
      </c>
      <c r="BA62" s="123">
        <f>ROUND(BA63,2)</f>
        <v>0</v>
      </c>
      <c r="BB62" s="123">
        <f>ROUND(BB63,2)</f>
        <v>0</v>
      </c>
      <c r="BC62" s="123">
        <f>ROUND(BC63,2)</f>
        <v>0</v>
      </c>
      <c r="BD62" s="125">
        <f>ROUND(BD63,2)</f>
        <v>0</v>
      </c>
      <c r="BE62" s="7"/>
      <c r="BS62" s="126" t="s">
        <v>79</v>
      </c>
      <c r="BT62" s="126" t="s">
        <v>87</v>
      </c>
      <c r="BU62" s="126" t="s">
        <v>81</v>
      </c>
      <c r="BV62" s="126" t="s">
        <v>82</v>
      </c>
      <c r="BW62" s="126" t="s">
        <v>110</v>
      </c>
      <c r="BX62" s="126" t="s">
        <v>5</v>
      </c>
      <c r="CL62" s="126" t="s">
        <v>19</v>
      </c>
      <c r="CM62" s="126" t="s">
        <v>89</v>
      </c>
    </row>
    <row r="63" s="4" customFormat="1" ht="16.5" customHeight="1">
      <c r="A63" s="127" t="s">
        <v>90</v>
      </c>
      <c r="B63" s="66"/>
      <c r="C63" s="128"/>
      <c r="D63" s="128"/>
      <c r="E63" s="129" t="s">
        <v>111</v>
      </c>
      <c r="F63" s="129"/>
      <c r="G63" s="129"/>
      <c r="H63" s="129"/>
      <c r="I63" s="129"/>
      <c r="J63" s="128"/>
      <c r="K63" s="129" t="s">
        <v>112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'Č41 - Materiál užitý ŽST ...'!J32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92</v>
      </c>
      <c r="AR63" s="68"/>
      <c r="AS63" s="137">
        <v>0</v>
      </c>
      <c r="AT63" s="138">
        <f>ROUND(SUM(AV63:AW63),2)</f>
        <v>0</v>
      </c>
      <c r="AU63" s="139">
        <f>'Č41 - Materiál užitý ŽST ...'!P85</f>
        <v>0</v>
      </c>
      <c r="AV63" s="138">
        <f>'Č41 - Materiál užitý ŽST ...'!J35</f>
        <v>0</v>
      </c>
      <c r="AW63" s="138">
        <f>'Č41 - Materiál užitý ŽST ...'!J36</f>
        <v>0</v>
      </c>
      <c r="AX63" s="138">
        <f>'Č41 - Materiál užitý ŽST ...'!J37</f>
        <v>0</v>
      </c>
      <c r="AY63" s="138">
        <f>'Č41 - Materiál užitý ŽST ...'!J38</f>
        <v>0</v>
      </c>
      <c r="AZ63" s="138">
        <f>'Č41 - Materiál užitý ŽST ...'!F35</f>
        <v>0</v>
      </c>
      <c r="BA63" s="138">
        <f>'Č41 - Materiál užitý ŽST ...'!F36</f>
        <v>0</v>
      </c>
      <c r="BB63" s="138">
        <f>'Č41 - Materiál užitý ŽST ...'!F37</f>
        <v>0</v>
      </c>
      <c r="BC63" s="138">
        <f>'Č41 - Materiál užitý ŽST ...'!F38</f>
        <v>0</v>
      </c>
      <c r="BD63" s="140">
        <f>'Č41 - Materiál užitý ŽST ...'!F39</f>
        <v>0</v>
      </c>
      <c r="BE63" s="4"/>
      <c r="BT63" s="136" t="s">
        <v>89</v>
      </c>
      <c r="BV63" s="136" t="s">
        <v>82</v>
      </c>
      <c r="BW63" s="136" t="s">
        <v>113</v>
      </c>
      <c r="BX63" s="136" t="s">
        <v>110</v>
      </c>
      <c r="CL63" s="136" t="s">
        <v>19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iuY/jxB6zBjvETtAovEuq1cU1cnKw00u4/ZInDKIIo5aQaaWio/c+nYCNXDXTGm7EbcS2sDvgnqNMKnbtVnCWw==" hashValue="O0LwsMh6BcEPsiu2nU8cjB+fMooJtzhdV0KuTSP+KRNNSdWcUACzYb30abR0Qg29t6JQZHgyV/5H5ErDkz4UQg==" algorithmName="SHA-512" password="CDD6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62:AP62"/>
    <mergeCell ref="AG62:AM62"/>
    <mergeCell ref="D62:H62"/>
    <mergeCell ref="J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Č11 - Oprava 3. a 5.SK'!C2" display="/"/>
    <hyperlink ref="A57" location="'Č12 - Zřízení BK ve výhyb...'!C2" display="/"/>
    <hyperlink ref="A59" location="'Č21 - Demontáže a montáže...'!C2" display="/"/>
    <hyperlink ref="A61" location="'Č31 - VRN'!C2" display="/"/>
    <hyperlink ref="A63" location="'Č41 - Materiál užitý ŽST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  <c r="AZ2" s="142" t="s">
        <v>114</v>
      </c>
      <c r="BA2" s="142" t="s">
        <v>115</v>
      </c>
      <c r="BB2" s="142" t="s">
        <v>116</v>
      </c>
      <c r="BC2" s="142" t="s">
        <v>117</v>
      </c>
      <c r="BD2" s="142" t="s">
        <v>89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  <c r="AZ3" s="142" t="s">
        <v>118</v>
      </c>
      <c r="BA3" s="142" t="s">
        <v>119</v>
      </c>
      <c r="BB3" s="142" t="s">
        <v>116</v>
      </c>
      <c r="BC3" s="142" t="s">
        <v>120</v>
      </c>
      <c r="BD3" s="142" t="s">
        <v>89</v>
      </c>
    </row>
    <row r="4" hidden="1" s="1" customFormat="1" ht="24.96" customHeight="1">
      <c r="B4" s="21"/>
      <c r="D4" s="146" t="s">
        <v>121</v>
      </c>
      <c r="I4" s="141"/>
      <c r="L4" s="21"/>
      <c r="M4" s="147" t="s">
        <v>10</v>
      </c>
      <c r="AT4" s="18" t="s">
        <v>41</v>
      </c>
      <c r="AZ4" s="142" t="s">
        <v>122</v>
      </c>
      <c r="BA4" s="142" t="s">
        <v>123</v>
      </c>
      <c r="BB4" s="142" t="s">
        <v>124</v>
      </c>
      <c r="BC4" s="142" t="s">
        <v>125</v>
      </c>
      <c r="BD4" s="142" t="s">
        <v>89</v>
      </c>
    </row>
    <row r="5" hidden="1" s="1" customFormat="1" ht="6.96" customHeight="1">
      <c r="B5" s="21"/>
      <c r="I5" s="141"/>
      <c r="L5" s="21"/>
      <c r="AZ5" s="142" t="s">
        <v>126</v>
      </c>
      <c r="BA5" s="142" t="s">
        <v>127</v>
      </c>
      <c r="BB5" s="142" t="s">
        <v>124</v>
      </c>
      <c r="BC5" s="142" t="s">
        <v>128</v>
      </c>
      <c r="BD5" s="142" t="s">
        <v>89</v>
      </c>
    </row>
    <row r="6" hidden="1" s="1" customFormat="1" ht="12" customHeight="1">
      <c r="B6" s="21"/>
      <c r="D6" s="148" t="s">
        <v>16</v>
      </c>
      <c r="I6" s="141"/>
      <c r="L6" s="21"/>
      <c r="AZ6" s="142" t="s">
        <v>129</v>
      </c>
      <c r="BA6" s="142" t="s">
        <v>130</v>
      </c>
      <c r="BB6" s="142" t="s">
        <v>131</v>
      </c>
      <c r="BC6" s="142" t="s">
        <v>132</v>
      </c>
      <c r="BD6" s="142" t="s">
        <v>89</v>
      </c>
    </row>
    <row r="7" hidden="1" s="1" customFormat="1" ht="16.5" customHeight="1">
      <c r="B7" s="21"/>
      <c r="E7" s="149" t="str">
        <f>'Rekapitulace zakázky'!K6</f>
        <v>Oprava staničních kolejí v žst. Klášterec nad Ohří</v>
      </c>
      <c r="F7" s="148"/>
      <c r="G7" s="148"/>
      <c r="H7" s="148"/>
      <c r="I7" s="141"/>
      <c r="L7" s="21"/>
      <c r="AZ7" s="142" t="s">
        <v>133</v>
      </c>
      <c r="BA7" s="142" t="s">
        <v>134</v>
      </c>
      <c r="BB7" s="142" t="s">
        <v>135</v>
      </c>
      <c r="BC7" s="142" t="s">
        <v>136</v>
      </c>
      <c r="BD7" s="142" t="s">
        <v>89</v>
      </c>
    </row>
    <row r="8" hidden="1" s="1" customFormat="1" ht="12" customHeight="1">
      <c r="B8" s="21"/>
      <c r="D8" s="148" t="s">
        <v>137</v>
      </c>
      <c r="I8" s="141"/>
      <c r="L8" s="21"/>
      <c r="AZ8" s="142" t="s">
        <v>138</v>
      </c>
      <c r="BA8" s="142" t="s">
        <v>139</v>
      </c>
      <c r="BB8" s="142" t="s">
        <v>124</v>
      </c>
      <c r="BC8" s="142" t="s">
        <v>140</v>
      </c>
      <c r="BD8" s="142" t="s">
        <v>89</v>
      </c>
    </row>
    <row r="9" hidden="1" s="2" customFormat="1" ht="16.5" customHeight="1">
      <c r="A9" s="40"/>
      <c r="B9" s="46"/>
      <c r="C9" s="40"/>
      <c r="D9" s="40"/>
      <c r="E9" s="149" t="s">
        <v>141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42" t="s">
        <v>142</v>
      </c>
      <c r="BA9" s="142" t="s">
        <v>143</v>
      </c>
      <c r="BB9" s="142" t="s">
        <v>124</v>
      </c>
      <c r="BC9" s="142" t="s">
        <v>144</v>
      </c>
      <c r="BD9" s="142" t="s">
        <v>89</v>
      </c>
    </row>
    <row r="10" hidden="1" s="2" customFormat="1" ht="12" customHeight="1">
      <c r="A10" s="40"/>
      <c r="B10" s="46"/>
      <c r="C10" s="40"/>
      <c r="D10" s="148" t="s">
        <v>145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42" t="s">
        <v>146</v>
      </c>
      <c r="BA10" s="142" t="s">
        <v>147</v>
      </c>
      <c r="BB10" s="142" t="s">
        <v>124</v>
      </c>
      <c r="BC10" s="142" t="s">
        <v>148</v>
      </c>
      <c r="BD10" s="142" t="s">
        <v>89</v>
      </c>
    </row>
    <row r="11" hidden="1" s="2" customFormat="1" ht="16.5" customHeight="1">
      <c r="A11" s="40"/>
      <c r="B11" s="46"/>
      <c r="C11" s="40"/>
      <c r="D11" s="40"/>
      <c r="E11" s="152" t="s">
        <v>149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39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zakázky'!AN8</f>
        <v>7. 5. 2020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zakázky'!AN13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zakázky'!E14</f>
        <v>Vyplň údaj</v>
      </c>
      <c r="F20" s="136"/>
      <c r="G20" s="136"/>
      <c r="H20" s="136"/>
      <c r="I20" s="153" t="s">
        <v>34</v>
      </c>
      <c r="J20" s="34" t="str">
        <f>'Rekapitulace zakázky'!AN14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zakázky'!AN16="","",'Rekapitulace zakázky'!AN16)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zakázky'!E17="","",'Rekapitulace zakázky'!E17)</f>
        <v xml:space="preserve"> </v>
      </c>
      <c r="F23" s="40"/>
      <c r="G23" s="40"/>
      <c r="H23" s="40"/>
      <c r="I23" s="153" t="s">
        <v>34</v>
      </c>
      <c r="J23" s="136" t="str">
        <f>IF('Rekapitulace zakázky'!AN17="","",'Rekapitulace zakázky'!AN17)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ROUND(J88,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ROUND((SUM(BE88:BE535)),  2)</f>
        <v>0</v>
      </c>
      <c r="G35" s="40"/>
      <c r="H35" s="40"/>
      <c r="I35" s="168">
        <v>0.20999999999999999</v>
      </c>
      <c r="J35" s="167">
        <f>ROUND(((SUM(BE88:BE535))*I35),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ROUND((SUM(BF88:BF535)),  2)</f>
        <v>0</v>
      </c>
      <c r="G36" s="40"/>
      <c r="H36" s="40"/>
      <c r="I36" s="168">
        <v>0.14999999999999999</v>
      </c>
      <c r="J36" s="167">
        <f>ROUND(((SUM(BF88:BF535))*I36),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ROUND((SUM(BG88:BG535)),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ROUND((SUM(BH88:BH535)),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ROUND((SUM(BI88:BI535)),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150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staničních kolejí v žst. Klášterec nad Ohří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137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141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145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2" t="str">
        <f>E11</f>
        <v>Č11 - Oprava 3. a 5.SK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ŽST Klášterec nad Ohří</v>
      </c>
      <c r="G56" s="42"/>
      <c r="H56" s="42"/>
      <c r="I56" s="153" t="s">
        <v>24</v>
      </c>
      <c r="J56" s="75" t="str">
        <f>IF(J14="","",J14)</f>
        <v>7. 5. 2020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151</v>
      </c>
      <c r="D61" s="185"/>
      <c r="E61" s="185"/>
      <c r="F61" s="185"/>
      <c r="G61" s="185"/>
      <c r="H61" s="185"/>
      <c r="I61" s="186"/>
      <c r="J61" s="187" t="s">
        <v>152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J88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153</v>
      </c>
    </row>
    <row r="64" hidden="1" s="9" customFormat="1" ht="24.96" customHeight="1">
      <c r="A64" s="9"/>
      <c r="B64" s="189"/>
      <c r="C64" s="190"/>
      <c r="D64" s="191" t="s">
        <v>154</v>
      </c>
      <c r="E64" s="192"/>
      <c r="F64" s="192"/>
      <c r="G64" s="192"/>
      <c r="H64" s="192"/>
      <c r="I64" s="193"/>
      <c r="J64" s="194">
        <f>J89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6"/>
      <c r="C65" s="128"/>
      <c r="D65" s="197" t="s">
        <v>155</v>
      </c>
      <c r="E65" s="198"/>
      <c r="F65" s="198"/>
      <c r="G65" s="198"/>
      <c r="H65" s="198"/>
      <c r="I65" s="199"/>
      <c r="J65" s="200">
        <f>J90</f>
        <v>0</v>
      </c>
      <c r="K65" s="128"/>
      <c r="L65" s="20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89"/>
      <c r="C66" s="190"/>
      <c r="D66" s="191" t="s">
        <v>156</v>
      </c>
      <c r="E66" s="192"/>
      <c r="F66" s="192"/>
      <c r="G66" s="192"/>
      <c r="H66" s="192"/>
      <c r="I66" s="193"/>
      <c r="J66" s="194">
        <f>J469</f>
        <v>0</v>
      </c>
      <c r="K66" s="190"/>
      <c r="L66" s="19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50"/>
      <c r="J67" s="42"/>
      <c r="K67" s="42"/>
      <c r="L67" s="151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hidden="1" s="2" customFormat="1" ht="6.96" customHeight="1">
      <c r="A68" s="40"/>
      <c r="B68" s="62"/>
      <c r="C68" s="63"/>
      <c r="D68" s="63"/>
      <c r="E68" s="63"/>
      <c r="F68" s="63"/>
      <c r="G68" s="63"/>
      <c r="H68" s="63"/>
      <c r="I68" s="179"/>
      <c r="J68" s="63"/>
      <c r="K68" s="63"/>
      <c r="L68" s="151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hidden="1"/>
    <row r="70" hidden="1"/>
    <row r="71" hidden="1"/>
    <row r="72" s="2" customFormat="1" ht="6.96" customHeight="1">
      <c r="A72" s="40"/>
      <c r="B72" s="64"/>
      <c r="C72" s="65"/>
      <c r="D72" s="65"/>
      <c r="E72" s="65"/>
      <c r="F72" s="65"/>
      <c r="G72" s="65"/>
      <c r="H72" s="65"/>
      <c r="I72" s="182"/>
      <c r="J72" s="65"/>
      <c r="K72" s="65"/>
      <c r="L72" s="15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157</v>
      </c>
      <c r="D73" s="42"/>
      <c r="E73" s="42"/>
      <c r="F73" s="42"/>
      <c r="G73" s="42"/>
      <c r="H73" s="42"/>
      <c r="I73" s="150"/>
      <c r="J73" s="42"/>
      <c r="K73" s="42"/>
      <c r="L73" s="15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50"/>
      <c r="J74" s="42"/>
      <c r="K74" s="42"/>
      <c r="L74" s="151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50"/>
      <c r="J75" s="42"/>
      <c r="K75" s="42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3" t="str">
        <f>E7</f>
        <v>Oprava staničních kolejí v žst. Klášterec nad Ohří</v>
      </c>
      <c r="F76" s="33"/>
      <c r="G76" s="33"/>
      <c r="H76" s="33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137</v>
      </c>
      <c r="D77" s="23"/>
      <c r="E77" s="23"/>
      <c r="F77" s="23"/>
      <c r="G77" s="23"/>
      <c r="H77" s="23"/>
      <c r="I77" s="141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83" t="s">
        <v>141</v>
      </c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145</v>
      </c>
      <c r="D79" s="42"/>
      <c r="E79" s="42"/>
      <c r="F79" s="42"/>
      <c r="G79" s="42"/>
      <c r="H79" s="42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2" t="str">
        <f>E11</f>
        <v>Č11 - Oprava 3. a 5.SK</v>
      </c>
      <c r="F80" s="42"/>
      <c r="G80" s="42"/>
      <c r="H80" s="42"/>
      <c r="I80" s="150"/>
      <c r="J80" s="42"/>
      <c r="K80" s="42"/>
      <c r="L80" s="15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50"/>
      <c r="J81" s="42"/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ŽST Klášterec nad Ohří</v>
      </c>
      <c r="G82" s="42"/>
      <c r="H82" s="42"/>
      <c r="I82" s="153" t="s">
        <v>24</v>
      </c>
      <c r="J82" s="75" t="str">
        <f>IF(J14="","",J14)</f>
        <v>7. 5. 2020</v>
      </c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30</v>
      </c>
      <c r="D84" s="42"/>
      <c r="E84" s="42"/>
      <c r="F84" s="28" t="str">
        <f>E17</f>
        <v>Správa železnic s.o., OŘ UNL, ST Most</v>
      </c>
      <c r="G84" s="42"/>
      <c r="H84" s="42"/>
      <c r="I84" s="153" t="s">
        <v>38</v>
      </c>
      <c r="J84" s="38" t="str">
        <f>E23</f>
        <v xml:space="preserve"> </v>
      </c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3" t="s">
        <v>36</v>
      </c>
      <c r="D85" s="42"/>
      <c r="E85" s="42"/>
      <c r="F85" s="28" t="str">
        <f>IF(E20="","",E20)</f>
        <v>Vyplň údaj</v>
      </c>
      <c r="G85" s="42"/>
      <c r="H85" s="42"/>
      <c r="I85" s="153" t="s">
        <v>42</v>
      </c>
      <c r="J85" s="38" t="str">
        <f>E26</f>
        <v>Ing. Horák Jiří, horak@szdc.cz, +420 602155923</v>
      </c>
      <c r="K85" s="42"/>
      <c r="L85" s="15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50"/>
      <c r="J86" s="42"/>
      <c r="K86" s="42"/>
      <c r="L86" s="15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202"/>
      <c r="B87" s="203"/>
      <c r="C87" s="204" t="s">
        <v>158</v>
      </c>
      <c r="D87" s="205" t="s">
        <v>65</v>
      </c>
      <c r="E87" s="205" t="s">
        <v>61</v>
      </c>
      <c r="F87" s="205" t="s">
        <v>62</v>
      </c>
      <c r="G87" s="205" t="s">
        <v>159</v>
      </c>
      <c r="H87" s="205" t="s">
        <v>160</v>
      </c>
      <c r="I87" s="206" t="s">
        <v>161</v>
      </c>
      <c r="J87" s="205" t="s">
        <v>152</v>
      </c>
      <c r="K87" s="207" t="s">
        <v>162</v>
      </c>
      <c r="L87" s="208"/>
      <c r="M87" s="95" t="s">
        <v>39</v>
      </c>
      <c r="N87" s="96" t="s">
        <v>50</v>
      </c>
      <c r="O87" s="96" t="s">
        <v>163</v>
      </c>
      <c r="P87" s="96" t="s">
        <v>164</v>
      </c>
      <c r="Q87" s="96" t="s">
        <v>165</v>
      </c>
      <c r="R87" s="96" t="s">
        <v>166</v>
      </c>
      <c r="S87" s="96" t="s">
        <v>167</v>
      </c>
      <c r="T87" s="96" t="s">
        <v>168</v>
      </c>
      <c r="U87" s="97" t="s">
        <v>169</v>
      </c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</row>
    <row r="88" s="2" customFormat="1" ht="22.8" customHeight="1">
      <c r="A88" s="40"/>
      <c r="B88" s="41"/>
      <c r="C88" s="102" t="s">
        <v>170</v>
      </c>
      <c r="D88" s="42"/>
      <c r="E88" s="42"/>
      <c r="F88" s="42"/>
      <c r="G88" s="42"/>
      <c r="H88" s="42"/>
      <c r="I88" s="150"/>
      <c r="J88" s="209">
        <f>BK88</f>
        <v>0</v>
      </c>
      <c r="K88" s="42"/>
      <c r="L88" s="46"/>
      <c r="M88" s="98"/>
      <c r="N88" s="210"/>
      <c r="O88" s="99"/>
      <c r="P88" s="211">
        <f>P89+P469</f>
        <v>0</v>
      </c>
      <c r="Q88" s="99"/>
      <c r="R88" s="211">
        <f>R89+R469</f>
        <v>2223.3398699999993</v>
      </c>
      <c r="S88" s="99"/>
      <c r="T88" s="211">
        <f>T89+T469</f>
        <v>0</v>
      </c>
      <c r="U88" s="10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79</v>
      </c>
      <c r="AU88" s="18" t="s">
        <v>153</v>
      </c>
      <c r="BK88" s="212">
        <f>BK89+BK469</f>
        <v>0</v>
      </c>
    </row>
    <row r="89" s="12" customFormat="1" ht="25.92" customHeight="1">
      <c r="A89" s="12"/>
      <c r="B89" s="213"/>
      <c r="C89" s="214"/>
      <c r="D89" s="215" t="s">
        <v>79</v>
      </c>
      <c r="E89" s="216" t="s">
        <v>171</v>
      </c>
      <c r="F89" s="216" t="s">
        <v>172</v>
      </c>
      <c r="G89" s="214"/>
      <c r="H89" s="214"/>
      <c r="I89" s="217"/>
      <c r="J89" s="218">
        <f>BK89</f>
        <v>0</v>
      </c>
      <c r="K89" s="214"/>
      <c r="L89" s="219"/>
      <c r="M89" s="220"/>
      <c r="N89" s="221"/>
      <c r="O89" s="221"/>
      <c r="P89" s="222">
        <f>P90</f>
        <v>0</v>
      </c>
      <c r="Q89" s="221"/>
      <c r="R89" s="222">
        <f>R90</f>
        <v>2223.3398699999993</v>
      </c>
      <c r="S89" s="221"/>
      <c r="T89" s="222">
        <f>T90</f>
        <v>0</v>
      </c>
      <c r="U89" s="223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4" t="s">
        <v>87</v>
      </c>
      <c r="AT89" s="225" t="s">
        <v>79</v>
      </c>
      <c r="AU89" s="225" t="s">
        <v>80</v>
      </c>
      <c r="AY89" s="224" t="s">
        <v>173</v>
      </c>
      <c r="BK89" s="226">
        <f>BK90</f>
        <v>0</v>
      </c>
    </row>
    <row r="90" s="12" customFormat="1" ht="22.8" customHeight="1">
      <c r="A90" s="12"/>
      <c r="B90" s="213"/>
      <c r="C90" s="214"/>
      <c r="D90" s="215" t="s">
        <v>79</v>
      </c>
      <c r="E90" s="227" t="s">
        <v>174</v>
      </c>
      <c r="F90" s="227" t="s">
        <v>175</v>
      </c>
      <c r="G90" s="214"/>
      <c r="H90" s="214"/>
      <c r="I90" s="217"/>
      <c r="J90" s="228">
        <f>BK90</f>
        <v>0</v>
      </c>
      <c r="K90" s="214"/>
      <c r="L90" s="219"/>
      <c r="M90" s="220"/>
      <c r="N90" s="221"/>
      <c r="O90" s="221"/>
      <c r="P90" s="222">
        <f>SUM(P91:P468)</f>
        <v>0</v>
      </c>
      <c r="Q90" s="221"/>
      <c r="R90" s="222">
        <f>SUM(R91:R468)</f>
        <v>2223.3398699999993</v>
      </c>
      <c r="S90" s="221"/>
      <c r="T90" s="222">
        <f>SUM(T91:T468)</f>
        <v>0</v>
      </c>
      <c r="U90" s="223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4" t="s">
        <v>87</v>
      </c>
      <c r="AT90" s="225" t="s">
        <v>79</v>
      </c>
      <c r="AU90" s="225" t="s">
        <v>87</v>
      </c>
      <c r="AY90" s="224" t="s">
        <v>173</v>
      </c>
      <c r="BK90" s="226">
        <f>SUM(BK91:BK468)</f>
        <v>0</v>
      </c>
    </row>
    <row r="91" s="2" customFormat="1" ht="21.75" customHeight="1">
      <c r="A91" s="40"/>
      <c r="B91" s="41"/>
      <c r="C91" s="229" t="s">
        <v>87</v>
      </c>
      <c r="D91" s="229" t="s">
        <v>176</v>
      </c>
      <c r="E91" s="230" t="s">
        <v>177</v>
      </c>
      <c r="F91" s="231" t="s">
        <v>178</v>
      </c>
      <c r="G91" s="232" t="s">
        <v>179</v>
      </c>
      <c r="H91" s="233">
        <v>91</v>
      </c>
      <c r="I91" s="234"/>
      <c r="J91" s="235">
        <f>ROUND(I91*H91,2)</f>
        <v>0</v>
      </c>
      <c r="K91" s="231" t="s">
        <v>180</v>
      </c>
      <c r="L91" s="46"/>
      <c r="M91" s="236" t="s">
        <v>39</v>
      </c>
      <c r="N91" s="237" t="s">
        <v>53</v>
      </c>
      <c r="O91" s="87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8">
        <f>S91*H91</f>
        <v>0</v>
      </c>
      <c r="U91" s="239" t="s">
        <v>39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0" t="s">
        <v>181</v>
      </c>
      <c r="AT91" s="240" t="s">
        <v>176</v>
      </c>
      <c r="AU91" s="240" t="s">
        <v>89</v>
      </c>
      <c r="AY91" s="18" t="s">
        <v>173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181</v>
      </c>
      <c r="BK91" s="241">
        <f>ROUND(I91*H91,2)</f>
        <v>0</v>
      </c>
      <c r="BL91" s="18" t="s">
        <v>181</v>
      </c>
      <c r="BM91" s="240" t="s">
        <v>182</v>
      </c>
    </row>
    <row r="92" s="2" customFormat="1">
      <c r="A92" s="40"/>
      <c r="B92" s="41"/>
      <c r="C92" s="42"/>
      <c r="D92" s="242" t="s">
        <v>183</v>
      </c>
      <c r="E92" s="42"/>
      <c r="F92" s="243" t="s">
        <v>184</v>
      </c>
      <c r="G92" s="42"/>
      <c r="H92" s="42"/>
      <c r="I92" s="150"/>
      <c r="J92" s="42"/>
      <c r="K92" s="42"/>
      <c r="L92" s="46"/>
      <c r="M92" s="244"/>
      <c r="N92" s="245"/>
      <c r="O92" s="87"/>
      <c r="P92" s="87"/>
      <c r="Q92" s="87"/>
      <c r="R92" s="87"/>
      <c r="S92" s="87"/>
      <c r="T92" s="87"/>
      <c r="U92" s="88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183</v>
      </c>
      <c r="AU92" s="18" t="s">
        <v>89</v>
      </c>
    </row>
    <row r="93" s="2" customFormat="1">
      <c r="A93" s="40"/>
      <c r="B93" s="41"/>
      <c r="C93" s="42"/>
      <c r="D93" s="242" t="s">
        <v>185</v>
      </c>
      <c r="E93" s="42"/>
      <c r="F93" s="246" t="s">
        <v>186</v>
      </c>
      <c r="G93" s="42"/>
      <c r="H93" s="42"/>
      <c r="I93" s="150"/>
      <c r="J93" s="42"/>
      <c r="K93" s="42"/>
      <c r="L93" s="46"/>
      <c r="M93" s="244"/>
      <c r="N93" s="245"/>
      <c r="O93" s="87"/>
      <c r="P93" s="87"/>
      <c r="Q93" s="87"/>
      <c r="R93" s="87"/>
      <c r="S93" s="87"/>
      <c r="T93" s="87"/>
      <c r="U93" s="88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185</v>
      </c>
      <c r="AU93" s="18" t="s">
        <v>89</v>
      </c>
    </row>
    <row r="94" s="2" customFormat="1">
      <c r="A94" s="40"/>
      <c r="B94" s="41"/>
      <c r="C94" s="42"/>
      <c r="D94" s="242" t="s">
        <v>187</v>
      </c>
      <c r="E94" s="42"/>
      <c r="F94" s="246" t="s">
        <v>188</v>
      </c>
      <c r="G94" s="42"/>
      <c r="H94" s="42"/>
      <c r="I94" s="150"/>
      <c r="J94" s="42"/>
      <c r="K94" s="42"/>
      <c r="L94" s="46"/>
      <c r="M94" s="244"/>
      <c r="N94" s="245"/>
      <c r="O94" s="87"/>
      <c r="P94" s="87"/>
      <c r="Q94" s="87"/>
      <c r="R94" s="87"/>
      <c r="S94" s="87"/>
      <c r="T94" s="87"/>
      <c r="U94" s="88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187</v>
      </c>
      <c r="AU94" s="18" t="s">
        <v>89</v>
      </c>
    </row>
    <row r="95" s="13" customFormat="1">
      <c r="A95" s="13"/>
      <c r="B95" s="247"/>
      <c r="C95" s="248"/>
      <c r="D95" s="242" t="s">
        <v>189</v>
      </c>
      <c r="E95" s="249" t="s">
        <v>39</v>
      </c>
      <c r="F95" s="250" t="s">
        <v>190</v>
      </c>
      <c r="G95" s="248"/>
      <c r="H95" s="251">
        <v>91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5"/>
      <c r="U95" s="256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7" t="s">
        <v>189</v>
      </c>
      <c r="AU95" s="257" t="s">
        <v>89</v>
      </c>
      <c r="AV95" s="13" t="s">
        <v>89</v>
      </c>
      <c r="AW95" s="13" t="s">
        <v>41</v>
      </c>
      <c r="AX95" s="13" t="s">
        <v>80</v>
      </c>
      <c r="AY95" s="257" t="s">
        <v>173</v>
      </c>
    </row>
    <row r="96" s="14" customFormat="1">
      <c r="A96" s="14"/>
      <c r="B96" s="258"/>
      <c r="C96" s="259"/>
      <c r="D96" s="242" t="s">
        <v>189</v>
      </c>
      <c r="E96" s="260" t="s">
        <v>39</v>
      </c>
      <c r="F96" s="261" t="s">
        <v>191</v>
      </c>
      <c r="G96" s="259"/>
      <c r="H96" s="262">
        <v>91</v>
      </c>
      <c r="I96" s="263"/>
      <c r="J96" s="259"/>
      <c r="K96" s="259"/>
      <c r="L96" s="264"/>
      <c r="M96" s="265"/>
      <c r="N96" s="266"/>
      <c r="O96" s="266"/>
      <c r="P96" s="266"/>
      <c r="Q96" s="266"/>
      <c r="R96" s="266"/>
      <c r="S96" s="266"/>
      <c r="T96" s="266"/>
      <c r="U96" s="267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8" t="s">
        <v>189</v>
      </c>
      <c r="AU96" s="268" t="s">
        <v>89</v>
      </c>
      <c r="AV96" s="14" t="s">
        <v>181</v>
      </c>
      <c r="AW96" s="14" t="s">
        <v>41</v>
      </c>
      <c r="AX96" s="14" t="s">
        <v>87</v>
      </c>
      <c r="AY96" s="268" t="s">
        <v>173</v>
      </c>
    </row>
    <row r="97" s="2" customFormat="1" ht="21.75" customHeight="1">
      <c r="A97" s="40"/>
      <c r="B97" s="41"/>
      <c r="C97" s="229" t="s">
        <v>89</v>
      </c>
      <c r="D97" s="229" t="s">
        <v>176</v>
      </c>
      <c r="E97" s="230" t="s">
        <v>192</v>
      </c>
      <c r="F97" s="231" t="s">
        <v>193</v>
      </c>
      <c r="G97" s="232" t="s">
        <v>179</v>
      </c>
      <c r="H97" s="233">
        <v>1013.6</v>
      </c>
      <c r="I97" s="234"/>
      <c r="J97" s="235">
        <f>ROUND(I97*H97,2)</f>
        <v>0</v>
      </c>
      <c r="K97" s="231" t="s">
        <v>180</v>
      </c>
      <c r="L97" s="46"/>
      <c r="M97" s="236" t="s">
        <v>39</v>
      </c>
      <c r="N97" s="237" t="s">
        <v>53</v>
      </c>
      <c r="O97" s="87"/>
      <c r="P97" s="238">
        <f>O97*H97</f>
        <v>0</v>
      </c>
      <c r="Q97" s="238">
        <v>0</v>
      </c>
      <c r="R97" s="238">
        <f>Q97*H97</f>
        <v>0</v>
      </c>
      <c r="S97" s="238">
        <v>0</v>
      </c>
      <c r="T97" s="238">
        <f>S97*H97</f>
        <v>0</v>
      </c>
      <c r="U97" s="239" t="s">
        <v>39</v>
      </c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0" t="s">
        <v>181</v>
      </c>
      <c r="AT97" s="240" t="s">
        <v>176</v>
      </c>
      <c r="AU97" s="240" t="s">
        <v>89</v>
      </c>
      <c r="AY97" s="18" t="s">
        <v>173</v>
      </c>
      <c r="BE97" s="241">
        <f>IF(N97="základní",J97,0)</f>
        <v>0</v>
      </c>
      <c r="BF97" s="241">
        <f>IF(N97="snížená",J97,0)</f>
        <v>0</v>
      </c>
      <c r="BG97" s="241">
        <f>IF(N97="zákl. přenesená",J97,0)</f>
        <v>0</v>
      </c>
      <c r="BH97" s="241">
        <f>IF(N97="sníž. přenesená",J97,0)</f>
        <v>0</v>
      </c>
      <c r="BI97" s="241">
        <f>IF(N97="nulová",J97,0)</f>
        <v>0</v>
      </c>
      <c r="BJ97" s="18" t="s">
        <v>181</v>
      </c>
      <c r="BK97" s="241">
        <f>ROUND(I97*H97,2)</f>
        <v>0</v>
      </c>
      <c r="BL97" s="18" t="s">
        <v>181</v>
      </c>
      <c r="BM97" s="240" t="s">
        <v>194</v>
      </c>
    </row>
    <row r="98" s="2" customFormat="1">
      <c r="A98" s="40"/>
      <c r="B98" s="41"/>
      <c r="C98" s="42"/>
      <c r="D98" s="242" t="s">
        <v>183</v>
      </c>
      <c r="E98" s="42"/>
      <c r="F98" s="243" t="s">
        <v>195</v>
      </c>
      <c r="G98" s="42"/>
      <c r="H98" s="42"/>
      <c r="I98" s="150"/>
      <c r="J98" s="42"/>
      <c r="K98" s="42"/>
      <c r="L98" s="46"/>
      <c r="M98" s="244"/>
      <c r="N98" s="245"/>
      <c r="O98" s="87"/>
      <c r="P98" s="87"/>
      <c r="Q98" s="87"/>
      <c r="R98" s="87"/>
      <c r="S98" s="87"/>
      <c r="T98" s="87"/>
      <c r="U98" s="88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183</v>
      </c>
      <c r="AU98" s="18" t="s">
        <v>89</v>
      </c>
    </row>
    <row r="99" s="2" customFormat="1">
      <c r="A99" s="40"/>
      <c r="B99" s="41"/>
      <c r="C99" s="42"/>
      <c r="D99" s="242" t="s">
        <v>185</v>
      </c>
      <c r="E99" s="42"/>
      <c r="F99" s="246" t="s">
        <v>196</v>
      </c>
      <c r="G99" s="42"/>
      <c r="H99" s="42"/>
      <c r="I99" s="150"/>
      <c r="J99" s="42"/>
      <c r="K99" s="42"/>
      <c r="L99" s="46"/>
      <c r="M99" s="244"/>
      <c r="N99" s="245"/>
      <c r="O99" s="87"/>
      <c r="P99" s="87"/>
      <c r="Q99" s="87"/>
      <c r="R99" s="87"/>
      <c r="S99" s="87"/>
      <c r="T99" s="87"/>
      <c r="U99" s="88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185</v>
      </c>
      <c r="AU99" s="18" t="s">
        <v>89</v>
      </c>
    </row>
    <row r="100" s="2" customFormat="1">
      <c r="A100" s="40"/>
      <c r="B100" s="41"/>
      <c r="C100" s="42"/>
      <c r="D100" s="242" t="s">
        <v>187</v>
      </c>
      <c r="E100" s="42"/>
      <c r="F100" s="246" t="s">
        <v>197</v>
      </c>
      <c r="G100" s="42"/>
      <c r="H100" s="42"/>
      <c r="I100" s="150"/>
      <c r="J100" s="42"/>
      <c r="K100" s="42"/>
      <c r="L100" s="46"/>
      <c r="M100" s="244"/>
      <c r="N100" s="245"/>
      <c r="O100" s="87"/>
      <c r="P100" s="87"/>
      <c r="Q100" s="87"/>
      <c r="R100" s="87"/>
      <c r="S100" s="87"/>
      <c r="T100" s="87"/>
      <c r="U100" s="88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187</v>
      </c>
      <c r="AU100" s="18" t="s">
        <v>89</v>
      </c>
    </row>
    <row r="101" s="13" customFormat="1">
      <c r="A101" s="13"/>
      <c r="B101" s="247"/>
      <c r="C101" s="248"/>
      <c r="D101" s="242" t="s">
        <v>189</v>
      </c>
      <c r="E101" s="249" t="s">
        <v>39</v>
      </c>
      <c r="F101" s="250" t="s">
        <v>198</v>
      </c>
      <c r="G101" s="248"/>
      <c r="H101" s="251">
        <v>1013.6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5"/>
      <c r="U101" s="256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7" t="s">
        <v>189</v>
      </c>
      <c r="AU101" s="257" t="s">
        <v>89</v>
      </c>
      <c r="AV101" s="13" t="s">
        <v>89</v>
      </c>
      <c r="AW101" s="13" t="s">
        <v>41</v>
      </c>
      <c r="AX101" s="13" t="s">
        <v>80</v>
      </c>
      <c r="AY101" s="257" t="s">
        <v>173</v>
      </c>
    </row>
    <row r="102" s="14" customFormat="1">
      <c r="A102" s="14"/>
      <c r="B102" s="258"/>
      <c r="C102" s="259"/>
      <c r="D102" s="242" t="s">
        <v>189</v>
      </c>
      <c r="E102" s="260" t="s">
        <v>39</v>
      </c>
      <c r="F102" s="261" t="s">
        <v>191</v>
      </c>
      <c r="G102" s="259"/>
      <c r="H102" s="262">
        <v>1013.6</v>
      </c>
      <c r="I102" s="263"/>
      <c r="J102" s="259"/>
      <c r="K102" s="259"/>
      <c r="L102" s="264"/>
      <c r="M102" s="265"/>
      <c r="N102" s="266"/>
      <c r="O102" s="266"/>
      <c r="P102" s="266"/>
      <c r="Q102" s="266"/>
      <c r="R102" s="266"/>
      <c r="S102" s="266"/>
      <c r="T102" s="266"/>
      <c r="U102" s="267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8" t="s">
        <v>189</v>
      </c>
      <c r="AU102" s="268" t="s">
        <v>89</v>
      </c>
      <c r="AV102" s="14" t="s">
        <v>181</v>
      </c>
      <c r="AW102" s="14" t="s">
        <v>41</v>
      </c>
      <c r="AX102" s="14" t="s">
        <v>87</v>
      </c>
      <c r="AY102" s="268" t="s">
        <v>173</v>
      </c>
    </row>
    <row r="103" s="2" customFormat="1" ht="21.75" customHeight="1">
      <c r="A103" s="40"/>
      <c r="B103" s="41"/>
      <c r="C103" s="229" t="s">
        <v>199</v>
      </c>
      <c r="D103" s="229" t="s">
        <v>176</v>
      </c>
      <c r="E103" s="230" t="s">
        <v>200</v>
      </c>
      <c r="F103" s="231" t="s">
        <v>201</v>
      </c>
      <c r="G103" s="232" t="s">
        <v>179</v>
      </c>
      <c r="H103" s="233">
        <v>553.5</v>
      </c>
      <c r="I103" s="234"/>
      <c r="J103" s="235">
        <f>ROUND(I103*H103,2)</f>
        <v>0</v>
      </c>
      <c r="K103" s="231" t="s">
        <v>180</v>
      </c>
      <c r="L103" s="46"/>
      <c r="M103" s="236" t="s">
        <v>39</v>
      </c>
      <c r="N103" s="237" t="s">
        <v>53</v>
      </c>
      <c r="O103" s="87"/>
      <c r="P103" s="238">
        <f>O103*H103</f>
        <v>0</v>
      </c>
      <c r="Q103" s="238">
        <v>0</v>
      </c>
      <c r="R103" s="238">
        <f>Q103*H103</f>
        <v>0</v>
      </c>
      <c r="S103" s="238">
        <v>0</v>
      </c>
      <c r="T103" s="238">
        <f>S103*H103</f>
        <v>0</v>
      </c>
      <c r="U103" s="239" t="s">
        <v>39</v>
      </c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40" t="s">
        <v>181</v>
      </c>
      <c r="AT103" s="240" t="s">
        <v>176</v>
      </c>
      <c r="AU103" s="240" t="s">
        <v>89</v>
      </c>
      <c r="AY103" s="18" t="s">
        <v>173</v>
      </c>
      <c r="BE103" s="241">
        <f>IF(N103="základní",J103,0)</f>
        <v>0</v>
      </c>
      <c r="BF103" s="241">
        <f>IF(N103="snížená",J103,0)</f>
        <v>0</v>
      </c>
      <c r="BG103" s="241">
        <f>IF(N103="zákl. přenesená",J103,0)</f>
        <v>0</v>
      </c>
      <c r="BH103" s="241">
        <f>IF(N103="sníž. přenesená",J103,0)</f>
        <v>0</v>
      </c>
      <c r="BI103" s="241">
        <f>IF(N103="nulová",J103,0)</f>
        <v>0</v>
      </c>
      <c r="BJ103" s="18" t="s">
        <v>181</v>
      </c>
      <c r="BK103" s="241">
        <f>ROUND(I103*H103,2)</f>
        <v>0</v>
      </c>
      <c r="BL103" s="18" t="s">
        <v>181</v>
      </c>
      <c r="BM103" s="240" t="s">
        <v>202</v>
      </c>
    </row>
    <row r="104" s="2" customFormat="1">
      <c r="A104" s="40"/>
      <c r="B104" s="41"/>
      <c r="C104" s="42"/>
      <c r="D104" s="242" t="s">
        <v>183</v>
      </c>
      <c r="E104" s="42"/>
      <c r="F104" s="243" t="s">
        <v>203</v>
      </c>
      <c r="G104" s="42"/>
      <c r="H104" s="42"/>
      <c r="I104" s="150"/>
      <c r="J104" s="42"/>
      <c r="K104" s="42"/>
      <c r="L104" s="46"/>
      <c r="M104" s="244"/>
      <c r="N104" s="245"/>
      <c r="O104" s="87"/>
      <c r="P104" s="87"/>
      <c r="Q104" s="87"/>
      <c r="R104" s="87"/>
      <c r="S104" s="87"/>
      <c r="T104" s="87"/>
      <c r="U104" s="88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183</v>
      </c>
      <c r="AU104" s="18" t="s">
        <v>89</v>
      </c>
    </row>
    <row r="105" s="2" customFormat="1">
      <c r="A105" s="40"/>
      <c r="B105" s="41"/>
      <c r="C105" s="42"/>
      <c r="D105" s="242" t="s">
        <v>185</v>
      </c>
      <c r="E105" s="42"/>
      <c r="F105" s="246" t="s">
        <v>196</v>
      </c>
      <c r="G105" s="42"/>
      <c r="H105" s="42"/>
      <c r="I105" s="150"/>
      <c r="J105" s="42"/>
      <c r="K105" s="42"/>
      <c r="L105" s="46"/>
      <c r="M105" s="244"/>
      <c r="N105" s="245"/>
      <c r="O105" s="87"/>
      <c r="P105" s="87"/>
      <c r="Q105" s="87"/>
      <c r="R105" s="87"/>
      <c r="S105" s="87"/>
      <c r="T105" s="87"/>
      <c r="U105" s="88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185</v>
      </c>
      <c r="AU105" s="18" t="s">
        <v>89</v>
      </c>
    </row>
    <row r="106" s="2" customFormat="1">
      <c r="A106" s="40"/>
      <c r="B106" s="41"/>
      <c r="C106" s="42"/>
      <c r="D106" s="242" t="s">
        <v>187</v>
      </c>
      <c r="E106" s="42"/>
      <c r="F106" s="246" t="s">
        <v>204</v>
      </c>
      <c r="G106" s="42"/>
      <c r="H106" s="42"/>
      <c r="I106" s="150"/>
      <c r="J106" s="42"/>
      <c r="K106" s="42"/>
      <c r="L106" s="46"/>
      <c r="M106" s="244"/>
      <c r="N106" s="245"/>
      <c r="O106" s="87"/>
      <c r="P106" s="87"/>
      <c r="Q106" s="87"/>
      <c r="R106" s="87"/>
      <c r="S106" s="87"/>
      <c r="T106" s="87"/>
      <c r="U106" s="88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187</v>
      </c>
      <c r="AU106" s="18" t="s">
        <v>89</v>
      </c>
    </row>
    <row r="107" s="13" customFormat="1">
      <c r="A107" s="13"/>
      <c r="B107" s="247"/>
      <c r="C107" s="248"/>
      <c r="D107" s="242" t="s">
        <v>189</v>
      </c>
      <c r="E107" s="249" t="s">
        <v>39</v>
      </c>
      <c r="F107" s="250" t="s">
        <v>205</v>
      </c>
      <c r="G107" s="248"/>
      <c r="H107" s="251">
        <v>553.5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5"/>
      <c r="U107" s="256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7" t="s">
        <v>189</v>
      </c>
      <c r="AU107" s="257" t="s">
        <v>89</v>
      </c>
      <c r="AV107" s="13" t="s">
        <v>89</v>
      </c>
      <c r="AW107" s="13" t="s">
        <v>41</v>
      </c>
      <c r="AX107" s="13" t="s">
        <v>87</v>
      </c>
      <c r="AY107" s="257" t="s">
        <v>173</v>
      </c>
    </row>
    <row r="108" s="2" customFormat="1" ht="21.75" customHeight="1">
      <c r="A108" s="40"/>
      <c r="B108" s="41"/>
      <c r="C108" s="229" t="s">
        <v>181</v>
      </c>
      <c r="D108" s="229" t="s">
        <v>176</v>
      </c>
      <c r="E108" s="230" t="s">
        <v>206</v>
      </c>
      <c r="F108" s="231" t="s">
        <v>207</v>
      </c>
      <c r="G108" s="232" t="s">
        <v>116</v>
      </c>
      <c r="H108" s="233">
        <v>56.350999999999999</v>
      </c>
      <c r="I108" s="234"/>
      <c r="J108" s="235">
        <f>ROUND(I108*H108,2)</f>
        <v>0</v>
      </c>
      <c r="K108" s="231" t="s">
        <v>180</v>
      </c>
      <c r="L108" s="46"/>
      <c r="M108" s="236" t="s">
        <v>39</v>
      </c>
      <c r="N108" s="237" t="s">
        <v>53</v>
      </c>
      <c r="O108" s="87"/>
      <c r="P108" s="238">
        <f>O108*H108</f>
        <v>0</v>
      </c>
      <c r="Q108" s="238">
        <v>0</v>
      </c>
      <c r="R108" s="238">
        <f>Q108*H108</f>
        <v>0</v>
      </c>
      <c r="S108" s="238">
        <v>0</v>
      </c>
      <c r="T108" s="238">
        <f>S108*H108</f>
        <v>0</v>
      </c>
      <c r="U108" s="239" t="s">
        <v>39</v>
      </c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40" t="s">
        <v>181</v>
      </c>
      <c r="AT108" s="240" t="s">
        <v>176</v>
      </c>
      <c r="AU108" s="240" t="s">
        <v>89</v>
      </c>
      <c r="AY108" s="18" t="s">
        <v>173</v>
      </c>
      <c r="BE108" s="241">
        <f>IF(N108="základní",J108,0)</f>
        <v>0</v>
      </c>
      <c r="BF108" s="241">
        <f>IF(N108="snížená",J108,0)</f>
        <v>0</v>
      </c>
      <c r="BG108" s="241">
        <f>IF(N108="zákl. přenesená",J108,0)</f>
        <v>0</v>
      </c>
      <c r="BH108" s="241">
        <f>IF(N108="sníž. přenesená",J108,0)</f>
        <v>0</v>
      </c>
      <c r="BI108" s="241">
        <f>IF(N108="nulová",J108,0)</f>
        <v>0</v>
      </c>
      <c r="BJ108" s="18" t="s">
        <v>181</v>
      </c>
      <c r="BK108" s="241">
        <f>ROUND(I108*H108,2)</f>
        <v>0</v>
      </c>
      <c r="BL108" s="18" t="s">
        <v>181</v>
      </c>
      <c r="BM108" s="240" t="s">
        <v>208</v>
      </c>
    </row>
    <row r="109" s="2" customFormat="1">
      <c r="A109" s="40"/>
      <c r="B109" s="41"/>
      <c r="C109" s="42"/>
      <c r="D109" s="242" t="s">
        <v>183</v>
      </c>
      <c r="E109" s="42"/>
      <c r="F109" s="243" t="s">
        <v>209</v>
      </c>
      <c r="G109" s="42"/>
      <c r="H109" s="42"/>
      <c r="I109" s="150"/>
      <c r="J109" s="42"/>
      <c r="K109" s="42"/>
      <c r="L109" s="46"/>
      <c r="M109" s="244"/>
      <c r="N109" s="245"/>
      <c r="O109" s="87"/>
      <c r="P109" s="87"/>
      <c r="Q109" s="87"/>
      <c r="R109" s="87"/>
      <c r="S109" s="87"/>
      <c r="T109" s="87"/>
      <c r="U109" s="88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183</v>
      </c>
      <c r="AU109" s="18" t="s">
        <v>89</v>
      </c>
    </row>
    <row r="110" s="2" customFormat="1">
      <c r="A110" s="40"/>
      <c r="B110" s="41"/>
      <c r="C110" s="42"/>
      <c r="D110" s="242" t="s">
        <v>185</v>
      </c>
      <c r="E110" s="42"/>
      <c r="F110" s="246" t="s">
        <v>210</v>
      </c>
      <c r="G110" s="42"/>
      <c r="H110" s="42"/>
      <c r="I110" s="150"/>
      <c r="J110" s="42"/>
      <c r="K110" s="42"/>
      <c r="L110" s="46"/>
      <c r="M110" s="244"/>
      <c r="N110" s="245"/>
      <c r="O110" s="87"/>
      <c r="P110" s="87"/>
      <c r="Q110" s="87"/>
      <c r="R110" s="87"/>
      <c r="S110" s="87"/>
      <c r="T110" s="87"/>
      <c r="U110" s="88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185</v>
      </c>
      <c r="AU110" s="18" t="s">
        <v>89</v>
      </c>
    </row>
    <row r="111" s="2" customFormat="1">
      <c r="A111" s="40"/>
      <c r="B111" s="41"/>
      <c r="C111" s="42"/>
      <c r="D111" s="242" t="s">
        <v>187</v>
      </c>
      <c r="E111" s="42"/>
      <c r="F111" s="246" t="s">
        <v>211</v>
      </c>
      <c r="G111" s="42"/>
      <c r="H111" s="42"/>
      <c r="I111" s="150"/>
      <c r="J111" s="42"/>
      <c r="K111" s="42"/>
      <c r="L111" s="46"/>
      <c r="M111" s="244"/>
      <c r="N111" s="245"/>
      <c r="O111" s="87"/>
      <c r="P111" s="87"/>
      <c r="Q111" s="87"/>
      <c r="R111" s="87"/>
      <c r="S111" s="87"/>
      <c r="T111" s="87"/>
      <c r="U111" s="88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8" t="s">
        <v>187</v>
      </c>
      <c r="AU111" s="18" t="s">
        <v>89</v>
      </c>
    </row>
    <row r="112" s="13" customFormat="1">
      <c r="A112" s="13"/>
      <c r="B112" s="247"/>
      <c r="C112" s="248"/>
      <c r="D112" s="242" t="s">
        <v>189</v>
      </c>
      <c r="E112" s="249" t="s">
        <v>39</v>
      </c>
      <c r="F112" s="250" t="s">
        <v>212</v>
      </c>
      <c r="G112" s="248"/>
      <c r="H112" s="251">
        <v>16.242000000000001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5"/>
      <c r="U112" s="256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7" t="s">
        <v>189</v>
      </c>
      <c r="AU112" s="257" t="s">
        <v>89</v>
      </c>
      <c r="AV112" s="13" t="s">
        <v>89</v>
      </c>
      <c r="AW112" s="13" t="s">
        <v>41</v>
      </c>
      <c r="AX112" s="13" t="s">
        <v>80</v>
      </c>
      <c r="AY112" s="257" t="s">
        <v>173</v>
      </c>
    </row>
    <row r="113" s="13" customFormat="1">
      <c r="A113" s="13"/>
      <c r="B113" s="247"/>
      <c r="C113" s="248"/>
      <c r="D113" s="242" t="s">
        <v>189</v>
      </c>
      <c r="E113" s="249" t="s">
        <v>39</v>
      </c>
      <c r="F113" s="250" t="s">
        <v>213</v>
      </c>
      <c r="G113" s="248"/>
      <c r="H113" s="251">
        <v>13.811999999999999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5"/>
      <c r="U113" s="256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7" t="s">
        <v>189</v>
      </c>
      <c r="AU113" s="257" t="s">
        <v>89</v>
      </c>
      <c r="AV113" s="13" t="s">
        <v>89</v>
      </c>
      <c r="AW113" s="13" t="s">
        <v>41</v>
      </c>
      <c r="AX113" s="13" t="s">
        <v>80</v>
      </c>
      <c r="AY113" s="257" t="s">
        <v>173</v>
      </c>
    </row>
    <row r="114" s="13" customFormat="1">
      <c r="A114" s="13"/>
      <c r="B114" s="247"/>
      <c r="C114" s="248"/>
      <c r="D114" s="242" t="s">
        <v>189</v>
      </c>
      <c r="E114" s="249" t="s">
        <v>39</v>
      </c>
      <c r="F114" s="250" t="s">
        <v>214</v>
      </c>
      <c r="G114" s="248"/>
      <c r="H114" s="251">
        <v>14.706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5"/>
      <c r="U114" s="256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7" t="s">
        <v>189</v>
      </c>
      <c r="AU114" s="257" t="s">
        <v>89</v>
      </c>
      <c r="AV114" s="13" t="s">
        <v>89</v>
      </c>
      <c r="AW114" s="13" t="s">
        <v>41</v>
      </c>
      <c r="AX114" s="13" t="s">
        <v>80</v>
      </c>
      <c r="AY114" s="257" t="s">
        <v>173</v>
      </c>
    </row>
    <row r="115" s="13" customFormat="1">
      <c r="A115" s="13"/>
      <c r="B115" s="247"/>
      <c r="C115" s="248"/>
      <c r="D115" s="242" t="s">
        <v>189</v>
      </c>
      <c r="E115" s="249" t="s">
        <v>39</v>
      </c>
      <c r="F115" s="250" t="s">
        <v>215</v>
      </c>
      <c r="G115" s="248"/>
      <c r="H115" s="251">
        <v>2.0249999999999999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5"/>
      <c r="U115" s="256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7" t="s">
        <v>189</v>
      </c>
      <c r="AU115" s="257" t="s">
        <v>89</v>
      </c>
      <c r="AV115" s="13" t="s">
        <v>89</v>
      </c>
      <c r="AW115" s="13" t="s">
        <v>41</v>
      </c>
      <c r="AX115" s="13" t="s">
        <v>80</v>
      </c>
      <c r="AY115" s="257" t="s">
        <v>173</v>
      </c>
    </row>
    <row r="116" s="13" customFormat="1">
      <c r="A116" s="13"/>
      <c r="B116" s="247"/>
      <c r="C116" s="248"/>
      <c r="D116" s="242" t="s">
        <v>189</v>
      </c>
      <c r="E116" s="249" t="s">
        <v>39</v>
      </c>
      <c r="F116" s="250" t="s">
        <v>216</v>
      </c>
      <c r="G116" s="248"/>
      <c r="H116" s="251">
        <v>4.766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5"/>
      <c r="U116" s="256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7" t="s">
        <v>189</v>
      </c>
      <c r="AU116" s="257" t="s">
        <v>89</v>
      </c>
      <c r="AV116" s="13" t="s">
        <v>89</v>
      </c>
      <c r="AW116" s="13" t="s">
        <v>41</v>
      </c>
      <c r="AX116" s="13" t="s">
        <v>80</v>
      </c>
      <c r="AY116" s="257" t="s">
        <v>173</v>
      </c>
    </row>
    <row r="117" s="13" customFormat="1">
      <c r="A117" s="13"/>
      <c r="B117" s="247"/>
      <c r="C117" s="248"/>
      <c r="D117" s="242" t="s">
        <v>189</v>
      </c>
      <c r="E117" s="249" t="s">
        <v>39</v>
      </c>
      <c r="F117" s="250" t="s">
        <v>217</v>
      </c>
      <c r="G117" s="248"/>
      <c r="H117" s="251">
        <v>4.7999999999999998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5"/>
      <c r="U117" s="256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7" t="s">
        <v>189</v>
      </c>
      <c r="AU117" s="257" t="s">
        <v>89</v>
      </c>
      <c r="AV117" s="13" t="s">
        <v>89</v>
      </c>
      <c r="AW117" s="13" t="s">
        <v>41</v>
      </c>
      <c r="AX117" s="13" t="s">
        <v>80</v>
      </c>
      <c r="AY117" s="257" t="s">
        <v>173</v>
      </c>
    </row>
    <row r="118" s="14" customFormat="1">
      <c r="A118" s="14"/>
      <c r="B118" s="258"/>
      <c r="C118" s="259"/>
      <c r="D118" s="242" t="s">
        <v>189</v>
      </c>
      <c r="E118" s="260" t="s">
        <v>218</v>
      </c>
      <c r="F118" s="261" t="s">
        <v>191</v>
      </c>
      <c r="G118" s="259"/>
      <c r="H118" s="262">
        <v>56.350999999999999</v>
      </c>
      <c r="I118" s="263"/>
      <c r="J118" s="259"/>
      <c r="K118" s="259"/>
      <c r="L118" s="264"/>
      <c r="M118" s="265"/>
      <c r="N118" s="266"/>
      <c r="O118" s="266"/>
      <c r="P118" s="266"/>
      <c r="Q118" s="266"/>
      <c r="R118" s="266"/>
      <c r="S118" s="266"/>
      <c r="T118" s="266"/>
      <c r="U118" s="267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8" t="s">
        <v>189</v>
      </c>
      <c r="AU118" s="268" t="s">
        <v>89</v>
      </c>
      <c r="AV118" s="14" t="s">
        <v>181</v>
      </c>
      <c r="AW118" s="14" t="s">
        <v>41</v>
      </c>
      <c r="AX118" s="14" t="s">
        <v>87</v>
      </c>
      <c r="AY118" s="268" t="s">
        <v>173</v>
      </c>
    </row>
    <row r="119" s="2" customFormat="1" ht="21.75" customHeight="1">
      <c r="A119" s="40"/>
      <c r="B119" s="41"/>
      <c r="C119" s="229" t="s">
        <v>174</v>
      </c>
      <c r="D119" s="229" t="s">
        <v>176</v>
      </c>
      <c r="E119" s="230" t="s">
        <v>219</v>
      </c>
      <c r="F119" s="231" t="s">
        <v>220</v>
      </c>
      <c r="G119" s="232" t="s">
        <v>221</v>
      </c>
      <c r="H119" s="233">
        <v>0.34399999999999997</v>
      </c>
      <c r="I119" s="234"/>
      <c r="J119" s="235">
        <f>ROUND(I119*H119,2)</f>
        <v>0</v>
      </c>
      <c r="K119" s="231" t="s">
        <v>180</v>
      </c>
      <c r="L119" s="46"/>
      <c r="M119" s="236" t="s">
        <v>39</v>
      </c>
      <c r="N119" s="237" t="s">
        <v>53</v>
      </c>
      <c r="O119" s="87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8">
        <f>S119*H119</f>
        <v>0</v>
      </c>
      <c r="U119" s="239" t="s">
        <v>39</v>
      </c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40" t="s">
        <v>181</v>
      </c>
      <c r="AT119" s="240" t="s">
        <v>176</v>
      </c>
      <c r="AU119" s="240" t="s">
        <v>89</v>
      </c>
      <c r="AY119" s="18" t="s">
        <v>173</v>
      </c>
      <c r="BE119" s="241">
        <f>IF(N119="základní",J119,0)</f>
        <v>0</v>
      </c>
      <c r="BF119" s="241">
        <f>IF(N119="snížená",J119,0)</f>
        <v>0</v>
      </c>
      <c r="BG119" s="241">
        <f>IF(N119="zákl. přenesená",J119,0)</f>
        <v>0</v>
      </c>
      <c r="BH119" s="241">
        <f>IF(N119="sníž. přenesená",J119,0)</f>
        <v>0</v>
      </c>
      <c r="BI119" s="241">
        <f>IF(N119="nulová",J119,0)</f>
        <v>0</v>
      </c>
      <c r="BJ119" s="18" t="s">
        <v>181</v>
      </c>
      <c r="BK119" s="241">
        <f>ROUND(I119*H119,2)</f>
        <v>0</v>
      </c>
      <c r="BL119" s="18" t="s">
        <v>181</v>
      </c>
      <c r="BM119" s="240" t="s">
        <v>222</v>
      </c>
    </row>
    <row r="120" s="2" customFormat="1">
      <c r="A120" s="40"/>
      <c r="B120" s="41"/>
      <c r="C120" s="42"/>
      <c r="D120" s="242" t="s">
        <v>183</v>
      </c>
      <c r="E120" s="42"/>
      <c r="F120" s="243" t="s">
        <v>223</v>
      </c>
      <c r="G120" s="42"/>
      <c r="H120" s="42"/>
      <c r="I120" s="150"/>
      <c r="J120" s="42"/>
      <c r="K120" s="42"/>
      <c r="L120" s="46"/>
      <c r="M120" s="244"/>
      <c r="N120" s="245"/>
      <c r="O120" s="87"/>
      <c r="P120" s="87"/>
      <c r="Q120" s="87"/>
      <c r="R120" s="87"/>
      <c r="S120" s="87"/>
      <c r="T120" s="87"/>
      <c r="U120" s="88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183</v>
      </c>
      <c r="AU120" s="18" t="s">
        <v>89</v>
      </c>
    </row>
    <row r="121" s="2" customFormat="1">
      <c r="A121" s="40"/>
      <c r="B121" s="41"/>
      <c r="C121" s="42"/>
      <c r="D121" s="242" t="s">
        <v>185</v>
      </c>
      <c r="E121" s="42"/>
      <c r="F121" s="246" t="s">
        <v>224</v>
      </c>
      <c r="G121" s="42"/>
      <c r="H121" s="42"/>
      <c r="I121" s="150"/>
      <c r="J121" s="42"/>
      <c r="K121" s="42"/>
      <c r="L121" s="46"/>
      <c r="M121" s="244"/>
      <c r="N121" s="245"/>
      <c r="O121" s="87"/>
      <c r="P121" s="87"/>
      <c r="Q121" s="87"/>
      <c r="R121" s="87"/>
      <c r="S121" s="87"/>
      <c r="T121" s="87"/>
      <c r="U121" s="88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185</v>
      </c>
      <c r="AU121" s="18" t="s">
        <v>89</v>
      </c>
    </row>
    <row r="122" s="2" customFormat="1">
      <c r="A122" s="40"/>
      <c r="B122" s="41"/>
      <c r="C122" s="42"/>
      <c r="D122" s="242" t="s">
        <v>187</v>
      </c>
      <c r="E122" s="42"/>
      <c r="F122" s="246" t="s">
        <v>225</v>
      </c>
      <c r="G122" s="42"/>
      <c r="H122" s="42"/>
      <c r="I122" s="150"/>
      <c r="J122" s="42"/>
      <c r="K122" s="42"/>
      <c r="L122" s="46"/>
      <c r="M122" s="244"/>
      <c r="N122" s="245"/>
      <c r="O122" s="87"/>
      <c r="P122" s="87"/>
      <c r="Q122" s="87"/>
      <c r="R122" s="87"/>
      <c r="S122" s="87"/>
      <c r="T122" s="87"/>
      <c r="U122" s="88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187</v>
      </c>
      <c r="AU122" s="18" t="s">
        <v>89</v>
      </c>
    </row>
    <row r="123" s="2" customFormat="1" ht="21.75" customHeight="1">
      <c r="A123" s="40"/>
      <c r="B123" s="41"/>
      <c r="C123" s="229" t="s">
        <v>226</v>
      </c>
      <c r="D123" s="229" t="s">
        <v>176</v>
      </c>
      <c r="E123" s="230" t="s">
        <v>227</v>
      </c>
      <c r="F123" s="231" t="s">
        <v>228</v>
      </c>
      <c r="G123" s="232" t="s">
        <v>221</v>
      </c>
      <c r="H123" s="233">
        <v>0.34699999999999998</v>
      </c>
      <c r="I123" s="234"/>
      <c r="J123" s="235">
        <f>ROUND(I123*H123,2)</f>
        <v>0</v>
      </c>
      <c r="K123" s="231" t="s">
        <v>180</v>
      </c>
      <c r="L123" s="46"/>
      <c r="M123" s="236" t="s">
        <v>39</v>
      </c>
      <c r="N123" s="237" t="s">
        <v>53</v>
      </c>
      <c r="O123" s="87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8">
        <f>S123*H123</f>
        <v>0</v>
      </c>
      <c r="U123" s="239" t="s">
        <v>39</v>
      </c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0" t="s">
        <v>181</v>
      </c>
      <c r="AT123" s="240" t="s">
        <v>176</v>
      </c>
      <c r="AU123" s="240" t="s">
        <v>89</v>
      </c>
      <c r="AY123" s="18" t="s">
        <v>173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181</v>
      </c>
      <c r="BK123" s="241">
        <f>ROUND(I123*H123,2)</f>
        <v>0</v>
      </c>
      <c r="BL123" s="18" t="s">
        <v>181</v>
      </c>
      <c r="BM123" s="240" t="s">
        <v>229</v>
      </c>
    </row>
    <row r="124" s="2" customFormat="1">
      <c r="A124" s="40"/>
      <c r="B124" s="41"/>
      <c r="C124" s="42"/>
      <c r="D124" s="242" t="s">
        <v>183</v>
      </c>
      <c r="E124" s="42"/>
      <c r="F124" s="243" t="s">
        <v>230</v>
      </c>
      <c r="G124" s="42"/>
      <c r="H124" s="42"/>
      <c r="I124" s="150"/>
      <c r="J124" s="42"/>
      <c r="K124" s="42"/>
      <c r="L124" s="46"/>
      <c r="M124" s="244"/>
      <c r="N124" s="245"/>
      <c r="O124" s="87"/>
      <c r="P124" s="87"/>
      <c r="Q124" s="87"/>
      <c r="R124" s="87"/>
      <c r="S124" s="87"/>
      <c r="T124" s="87"/>
      <c r="U124" s="88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183</v>
      </c>
      <c r="AU124" s="18" t="s">
        <v>89</v>
      </c>
    </row>
    <row r="125" s="2" customFormat="1">
      <c r="A125" s="40"/>
      <c r="B125" s="41"/>
      <c r="C125" s="42"/>
      <c r="D125" s="242" t="s">
        <v>185</v>
      </c>
      <c r="E125" s="42"/>
      <c r="F125" s="246" t="s">
        <v>224</v>
      </c>
      <c r="G125" s="42"/>
      <c r="H125" s="42"/>
      <c r="I125" s="150"/>
      <c r="J125" s="42"/>
      <c r="K125" s="42"/>
      <c r="L125" s="46"/>
      <c r="M125" s="244"/>
      <c r="N125" s="245"/>
      <c r="O125" s="87"/>
      <c r="P125" s="87"/>
      <c r="Q125" s="87"/>
      <c r="R125" s="87"/>
      <c r="S125" s="87"/>
      <c r="T125" s="87"/>
      <c r="U125" s="88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185</v>
      </c>
      <c r="AU125" s="18" t="s">
        <v>89</v>
      </c>
    </row>
    <row r="126" s="2" customFormat="1">
      <c r="A126" s="40"/>
      <c r="B126" s="41"/>
      <c r="C126" s="42"/>
      <c r="D126" s="242" t="s">
        <v>187</v>
      </c>
      <c r="E126" s="42"/>
      <c r="F126" s="246" t="s">
        <v>231</v>
      </c>
      <c r="G126" s="42"/>
      <c r="H126" s="42"/>
      <c r="I126" s="150"/>
      <c r="J126" s="42"/>
      <c r="K126" s="42"/>
      <c r="L126" s="46"/>
      <c r="M126" s="244"/>
      <c r="N126" s="245"/>
      <c r="O126" s="87"/>
      <c r="P126" s="87"/>
      <c r="Q126" s="87"/>
      <c r="R126" s="87"/>
      <c r="S126" s="87"/>
      <c r="T126" s="87"/>
      <c r="U126" s="88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187</v>
      </c>
      <c r="AU126" s="18" t="s">
        <v>89</v>
      </c>
    </row>
    <row r="127" s="2" customFormat="1" ht="21.75" customHeight="1">
      <c r="A127" s="40"/>
      <c r="B127" s="41"/>
      <c r="C127" s="229" t="s">
        <v>232</v>
      </c>
      <c r="D127" s="229" t="s">
        <v>176</v>
      </c>
      <c r="E127" s="230" t="s">
        <v>233</v>
      </c>
      <c r="F127" s="231" t="s">
        <v>234</v>
      </c>
      <c r="G127" s="232" t="s">
        <v>116</v>
      </c>
      <c r="H127" s="233">
        <v>1230.6469999999999</v>
      </c>
      <c r="I127" s="234"/>
      <c r="J127" s="235">
        <f>ROUND(I127*H127,2)</f>
        <v>0</v>
      </c>
      <c r="K127" s="231" t="s">
        <v>180</v>
      </c>
      <c r="L127" s="46"/>
      <c r="M127" s="236" t="s">
        <v>39</v>
      </c>
      <c r="N127" s="237" t="s">
        <v>53</v>
      </c>
      <c r="O127" s="87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8">
        <f>S127*H127</f>
        <v>0</v>
      </c>
      <c r="U127" s="239" t="s">
        <v>39</v>
      </c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181</v>
      </c>
      <c r="AT127" s="240" t="s">
        <v>176</v>
      </c>
      <c r="AU127" s="240" t="s">
        <v>89</v>
      </c>
      <c r="AY127" s="18" t="s">
        <v>173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181</v>
      </c>
      <c r="BK127" s="241">
        <f>ROUND(I127*H127,2)</f>
        <v>0</v>
      </c>
      <c r="BL127" s="18" t="s">
        <v>181</v>
      </c>
      <c r="BM127" s="240" t="s">
        <v>235</v>
      </c>
    </row>
    <row r="128" s="2" customFormat="1">
      <c r="A128" s="40"/>
      <c r="B128" s="41"/>
      <c r="C128" s="42"/>
      <c r="D128" s="242" t="s">
        <v>183</v>
      </c>
      <c r="E128" s="42"/>
      <c r="F128" s="243" t="s">
        <v>236</v>
      </c>
      <c r="G128" s="42"/>
      <c r="H128" s="42"/>
      <c r="I128" s="150"/>
      <c r="J128" s="42"/>
      <c r="K128" s="42"/>
      <c r="L128" s="46"/>
      <c r="M128" s="244"/>
      <c r="N128" s="245"/>
      <c r="O128" s="87"/>
      <c r="P128" s="87"/>
      <c r="Q128" s="87"/>
      <c r="R128" s="87"/>
      <c r="S128" s="87"/>
      <c r="T128" s="87"/>
      <c r="U128" s="88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183</v>
      </c>
      <c r="AU128" s="18" t="s">
        <v>89</v>
      </c>
    </row>
    <row r="129" s="2" customFormat="1">
      <c r="A129" s="40"/>
      <c r="B129" s="41"/>
      <c r="C129" s="42"/>
      <c r="D129" s="242" t="s">
        <v>185</v>
      </c>
      <c r="E129" s="42"/>
      <c r="F129" s="246" t="s">
        <v>237</v>
      </c>
      <c r="G129" s="42"/>
      <c r="H129" s="42"/>
      <c r="I129" s="150"/>
      <c r="J129" s="42"/>
      <c r="K129" s="42"/>
      <c r="L129" s="46"/>
      <c r="M129" s="244"/>
      <c r="N129" s="245"/>
      <c r="O129" s="87"/>
      <c r="P129" s="87"/>
      <c r="Q129" s="87"/>
      <c r="R129" s="87"/>
      <c r="S129" s="87"/>
      <c r="T129" s="87"/>
      <c r="U129" s="88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185</v>
      </c>
      <c r="AU129" s="18" t="s">
        <v>89</v>
      </c>
    </row>
    <row r="130" s="2" customFormat="1">
      <c r="A130" s="40"/>
      <c r="B130" s="41"/>
      <c r="C130" s="42"/>
      <c r="D130" s="242" t="s">
        <v>187</v>
      </c>
      <c r="E130" s="42"/>
      <c r="F130" s="246" t="s">
        <v>238</v>
      </c>
      <c r="G130" s="42"/>
      <c r="H130" s="42"/>
      <c r="I130" s="150"/>
      <c r="J130" s="42"/>
      <c r="K130" s="42"/>
      <c r="L130" s="46"/>
      <c r="M130" s="244"/>
      <c r="N130" s="245"/>
      <c r="O130" s="87"/>
      <c r="P130" s="87"/>
      <c r="Q130" s="87"/>
      <c r="R130" s="87"/>
      <c r="S130" s="87"/>
      <c r="T130" s="87"/>
      <c r="U130" s="88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187</v>
      </c>
      <c r="AU130" s="18" t="s">
        <v>89</v>
      </c>
    </row>
    <row r="131" s="13" customFormat="1">
      <c r="A131" s="13"/>
      <c r="B131" s="247"/>
      <c r="C131" s="248"/>
      <c r="D131" s="242" t="s">
        <v>189</v>
      </c>
      <c r="E131" s="249" t="s">
        <v>39</v>
      </c>
      <c r="F131" s="250" t="s">
        <v>239</v>
      </c>
      <c r="G131" s="248"/>
      <c r="H131" s="251">
        <v>30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5"/>
      <c r="U131" s="256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189</v>
      </c>
      <c r="AU131" s="257" t="s">
        <v>89</v>
      </c>
      <c r="AV131" s="13" t="s">
        <v>89</v>
      </c>
      <c r="AW131" s="13" t="s">
        <v>41</v>
      </c>
      <c r="AX131" s="13" t="s">
        <v>80</v>
      </c>
      <c r="AY131" s="257" t="s">
        <v>173</v>
      </c>
    </row>
    <row r="132" s="13" customFormat="1">
      <c r="A132" s="13"/>
      <c r="B132" s="247"/>
      <c r="C132" s="248"/>
      <c r="D132" s="242" t="s">
        <v>189</v>
      </c>
      <c r="E132" s="249" t="s">
        <v>39</v>
      </c>
      <c r="F132" s="250" t="s">
        <v>240</v>
      </c>
      <c r="G132" s="248"/>
      <c r="H132" s="251">
        <v>6.7910000000000004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5"/>
      <c r="U132" s="256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7" t="s">
        <v>189</v>
      </c>
      <c r="AU132" s="257" t="s">
        <v>89</v>
      </c>
      <c r="AV132" s="13" t="s">
        <v>89</v>
      </c>
      <c r="AW132" s="13" t="s">
        <v>41</v>
      </c>
      <c r="AX132" s="13" t="s">
        <v>80</v>
      </c>
      <c r="AY132" s="257" t="s">
        <v>173</v>
      </c>
    </row>
    <row r="133" s="15" customFormat="1">
      <c r="A133" s="15"/>
      <c r="B133" s="269"/>
      <c r="C133" s="270"/>
      <c r="D133" s="242" t="s">
        <v>189</v>
      </c>
      <c r="E133" s="271" t="s">
        <v>39</v>
      </c>
      <c r="F133" s="272" t="s">
        <v>241</v>
      </c>
      <c r="G133" s="270"/>
      <c r="H133" s="273">
        <v>36.790999999999997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7"/>
      <c r="U133" s="278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9" t="s">
        <v>189</v>
      </c>
      <c r="AU133" s="279" t="s">
        <v>89</v>
      </c>
      <c r="AV133" s="15" t="s">
        <v>199</v>
      </c>
      <c r="AW133" s="15" t="s">
        <v>41</v>
      </c>
      <c r="AX133" s="15" t="s">
        <v>80</v>
      </c>
      <c r="AY133" s="279" t="s">
        <v>173</v>
      </c>
    </row>
    <row r="134" s="13" customFormat="1">
      <c r="A134" s="13"/>
      <c r="B134" s="247"/>
      <c r="C134" s="248"/>
      <c r="D134" s="242" t="s">
        <v>189</v>
      </c>
      <c r="E134" s="249" t="s">
        <v>39</v>
      </c>
      <c r="F134" s="250" t="s">
        <v>242</v>
      </c>
      <c r="G134" s="248"/>
      <c r="H134" s="251">
        <v>574.63199999999995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5"/>
      <c r="U134" s="256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189</v>
      </c>
      <c r="AU134" s="257" t="s">
        <v>89</v>
      </c>
      <c r="AV134" s="13" t="s">
        <v>89</v>
      </c>
      <c r="AW134" s="13" t="s">
        <v>41</v>
      </c>
      <c r="AX134" s="13" t="s">
        <v>80</v>
      </c>
      <c r="AY134" s="257" t="s">
        <v>173</v>
      </c>
    </row>
    <row r="135" s="13" customFormat="1">
      <c r="A135" s="13"/>
      <c r="B135" s="247"/>
      <c r="C135" s="248"/>
      <c r="D135" s="242" t="s">
        <v>189</v>
      </c>
      <c r="E135" s="249" t="s">
        <v>39</v>
      </c>
      <c r="F135" s="250" t="s">
        <v>212</v>
      </c>
      <c r="G135" s="248"/>
      <c r="H135" s="251">
        <v>16.242000000000001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5"/>
      <c r="U135" s="256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189</v>
      </c>
      <c r="AU135" s="257" t="s">
        <v>89</v>
      </c>
      <c r="AV135" s="13" t="s">
        <v>89</v>
      </c>
      <c r="AW135" s="13" t="s">
        <v>41</v>
      </c>
      <c r="AX135" s="13" t="s">
        <v>80</v>
      </c>
      <c r="AY135" s="257" t="s">
        <v>173</v>
      </c>
    </row>
    <row r="136" s="13" customFormat="1">
      <c r="A136" s="13"/>
      <c r="B136" s="247"/>
      <c r="C136" s="248"/>
      <c r="D136" s="242" t="s">
        <v>189</v>
      </c>
      <c r="E136" s="249" t="s">
        <v>39</v>
      </c>
      <c r="F136" s="250" t="s">
        <v>213</v>
      </c>
      <c r="G136" s="248"/>
      <c r="H136" s="251">
        <v>13.811999999999999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5"/>
      <c r="U136" s="256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189</v>
      </c>
      <c r="AU136" s="257" t="s">
        <v>89</v>
      </c>
      <c r="AV136" s="13" t="s">
        <v>89</v>
      </c>
      <c r="AW136" s="13" t="s">
        <v>41</v>
      </c>
      <c r="AX136" s="13" t="s">
        <v>80</v>
      </c>
      <c r="AY136" s="257" t="s">
        <v>173</v>
      </c>
    </row>
    <row r="137" s="15" customFormat="1">
      <c r="A137" s="15"/>
      <c r="B137" s="269"/>
      <c r="C137" s="270"/>
      <c r="D137" s="242" t="s">
        <v>189</v>
      </c>
      <c r="E137" s="271" t="s">
        <v>39</v>
      </c>
      <c r="F137" s="272" t="s">
        <v>241</v>
      </c>
      <c r="G137" s="270"/>
      <c r="H137" s="273">
        <v>604.68600000000004</v>
      </c>
      <c r="I137" s="274"/>
      <c r="J137" s="270"/>
      <c r="K137" s="270"/>
      <c r="L137" s="275"/>
      <c r="M137" s="276"/>
      <c r="N137" s="277"/>
      <c r="O137" s="277"/>
      <c r="P137" s="277"/>
      <c r="Q137" s="277"/>
      <c r="R137" s="277"/>
      <c r="S137" s="277"/>
      <c r="T137" s="277"/>
      <c r="U137" s="278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9" t="s">
        <v>189</v>
      </c>
      <c r="AU137" s="279" t="s">
        <v>89</v>
      </c>
      <c r="AV137" s="15" t="s">
        <v>199</v>
      </c>
      <c r="AW137" s="15" t="s">
        <v>41</v>
      </c>
      <c r="AX137" s="15" t="s">
        <v>80</v>
      </c>
      <c r="AY137" s="279" t="s">
        <v>173</v>
      </c>
    </row>
    <row r="138" s="13" customFormat="1">
      <c r="A138" s="13"/>
      <c r="B138" s="247"/>
      <c r="C138" s="248"/>
      <c r="D138" s="242" t="s">
        <v>189</v>
      </c>
      <c r="E138" s="249" t="s">
        <v>39</v>
      </c>
      <c r="F138" s="250" t="s">
        <v>243</v>
      </c>
      <c r="G138" s="248"/>
      <c r="H138" s="251">
        <v>569.66399999999999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5"/>
      <c r="U138" s="256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7" t="s">
        <v>189</v>
      </c>
      <c r="AU138" s="257" t="s">
        <v>89</v>
      </c>
      <c r="AV138" s="13" t="s">
        <v>89</v>
      </c>
      <c r="AW138" s="13" t="s">
        <v>41</v>
      </c>
      <c r="AX138" s="13" t="s">
        <v>80</v>
      </c>
      <c r="AY138" s="257" t="s">
        <v>173</v>
      </c>
    </row>
    <row r="139" s="13" customFormat="1">
      <c r="A139" s="13"/>
      <c r="B139" s="247"/>
      <c r="C139" s="248"/>
      <c r="D139" s="242" t="s">
        <v>189</v>
      </c>
      <c r="E139" s="249" t="s">
        <v>39</v>
      </c>
      <c r="F139" s="250" t="s">
        <v>214</v>
      </c>
      <c r="G139" s="248"/>
      <c r="H139" s="251">
        <v>14.706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5"/>
      <c r="U139" s="256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189</v>
      </c>
      <c r="AU139" s="257" t="s">
        <v>89</v>
      </c>
      <c r="AV139" s="13" t="s">
        <v>89</v>
      </c>
      <c r="AW139" s="13" t="s">
        <v>41</v>
      </c>
      <c r="AX139" s="13" t="s">
        <v>80</v>
      </c>
      <c r="AY139" s="257" t="s">
        <v>173</v>
      </c>
    </row>
    <row r="140" s="13" customFormat="1">
      <c r="A140" s="13"/>
      <c r="B140" s="247"/>
      <c r="C140" s="248"/>
      <c r="D140" s="242" t="s">
        <v>189</v>
      </c>
      <c r="E140" s="249" t="s">
        <v>39</v>
      </c>
      <c r="F140" s="250" t="s">
        <v>244</v>
      </c>
      <c r="G140" s="248"/>
      <c r="H140" s="251">
        <v>4.7999999999999998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5"/>
      <c r="U140" s="256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189</v>
      </c>
      <c r="AU140" s="257" t="s">
        <v>89</v>
      </c>
      <c r="AV140" s="13" t="s">
        <v>89</v>
      </c>
      <c r="AW140" s="13" t="s">
        <v>41</v>
      </c>
      <c r="AX140" s="13" t="s">
        <v>80</v>
      </c>
      <c r="AY140" s="257" t="s">
        <v>173</v>
      </c>
    </row>
    <row r="141" s="15" customFormat="1">
      <c r="A141" s="15"/>
      <c r="B141" s="269"/>
      <c r="C141" s="270"/>
      <c r="D141" s="242" t="s">
        <v>189</v>
      </c>
      <c r="E141" s="271" t="s">
        <v>39</v>
      </c>
      <c r="F141" s="272" t="s">
        <v>241</v>
      </c>
      <c r="G141" s="270"/>
      <c r="H141" s="273">
        <v>589.16999999999996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7"/>
      <c r="U141" s="278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9" t="s">
        <v>189</v>
      </c>
      <c r="AU141" s="279" t="s">
        <v>89</v>
      </c>
      <c r="AV141" s="15" t="s">
        <v>199</v>
      </c>
      <c r="AW141" s="15" t="s">
        <v>41</v>
      </c>
      <c r="AX141" s="15" t="s">
        <v>80</v>
      </c>
      <c r="AY141" s="279" t="s">
        <v>173</v>
      </c>
    </row>
    <row r="142" s="14" customFormat="1">
      <c r="A142" s="14"/>
      <c r="B142" s="258"/>
      <c r="C142" s="259"/>
      <c r="D142" s="242" t="s">
        <v>189</v>
      </c>
      <c r="E142" s="260" t="s">
        <v>114</v>
      </c>
      <c r="F142" s="261" t="s">
        <v>191</v>
      </c>
      <c r="G142" s="259"/>
      <c r="H142" s="262">
        <v>1230.6469999999999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6"/>
      <c r="U142" s="267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8" t="s">
        <v>189</v>
      </c>
      <c r="AU142" s="268" t="s">
        <v>89</v>
      </c>
      <c r="AV142" s="14" t="s">
        <v>181</v>
      </c>
      <c r="AW142" s="14" t="s">
        <v>41</v>
      </c>
      <c r="AX142" s="14" t="s">
        <v>87</v>
      </c>
      <c r="AY142" s="268" t="s">
        <v>173</v>
      </c>
    </row>
    <row r="143" s="2" customFormat="1" ht="21.75" customHeight="1">
      <c r="A143" s="40"/>
      <c r="B143" s="41"/>
      <c r="C143" s="229" t="s">
        <v>245</v>
      </c>
      <c r="D143" s="229" t="s">
        <v>176</v>
      </c>
      <c r="E143" s="230" t="s">
        <v>246</v>
      </c>
      <c r="F143" s="231" t="s">
        <v>247</v>
      </c>
      <c r="G143" s="232" t="s">
        <v>116</v>
      </c>
      <c r="H143" s="233">
        <v>30</v>
      </c>
      <c r="I143" s="234"/>
      <c r="J143" s="235">
        <f>ROUND(I143*H143,2)</f>
        <v>0</v>
      </c>
      <c r="K143" s="231" t="s">
        <v>180</v>
      </c>
      <c r="L143" s="46"/>
      <c r="M143" s="236" t="s">
        <v>39</v>
      </c>
      <c r="N143" s="237" t="s">
        <v>53</v>
      </c>
      <c r="O143" s="87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8">
        <f>S143*H143</f>
        <v>0</v>
      </c>
      <c r="U143" s="239" t="s">
        <v>39</v>
      </c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0" t="s">
        <v>181</v>
      </c>
      <c r="AT143" s="240" t="s">
        <v>176</v>
      </c>
      <c r="AU143" s="240" t="s">
        <v>89</v>
      </c>
      <c r="AY143" s="18" t="s">
        <v>173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181</v>
      </c>
      <c r="BK143" s="241">
        <f>ROUND(I143*H143,2)</f>
        <v>0</v>
      </c>
      <c r="BL143" s="18" t="s">
        <v>181</v>
      </c>
      <c r="BM143" s="240" t="s">
        <v>248</v>
      </c>
    </row>
    <row r="144" s="2" customFormat="1">
      <c r="A144" s="40"/>
      <c r="B144" s="41"/>
      <c r="C144" s="42"/>
      <c r="D144" s="242" t="s">
        <v>183</v>
      </c>
      <c r="E144" s="42"/>
      <c r="F144" s="243" t="s">
        <v>249</v>
      </c>
      <c r="G144" s="42"/>
      <c r="H144" s="42"/>
      <c r="I144" s="150"/>
      <c r="J144" s="42"/>
      <c r="K144" s="42"/>
      <c r="L144" s="46"/>
      <c r="M144" s="244"/>
      <c r="N144" s="245"/>
      <c r="O144" s="87"/>
      <c r="P144" s="87"/>
      <c r="Q144" s="87"/>
      <c r="R144" s="87"/>
      <c r="S144" s="87"/>
      <c r="T144" s="87"/>
      <c r="U144" s="88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183</v>
      </c>
      <c r="AU144" s="18" t="s">
        <v>89</v>
      </c>
    </row>
    <row r="145" s="2" customFormat="1">
      <c r="A145" s="40"/>
      <c r="B145" s="41"/>
      <c r="C145" s="42"/>
      <c r="D145" s="242" t="s">
        <v>185</v>
      </c>
      <c r="E145" s="42"/>
      <c r="F145" s="246" t="s">
        <v>237</v>
      </c>
      <c r="G145" s="42"/>
      <c r="H145" s="42"/>
      <c r="I145" s="150"/>
      <c r="J145" s="42"/>
      <c r="K145" s="42"/>
      <c r="L145" s="46"/>
      <c r="M145" s="244"/>
      <c r="N145" s="245"/>
      <c r="O145" s="87"/>
      <c r="P145" s="87"/>
      <c r="Q145" s="87"/>
      <c r="R145" s="87"/>
      <c r="S145" s="87"/>
      <c r="T145" s="87"/>
      <c r="U145" s="88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8" t="s">
        <v>185</v>
      </c>
      <c r="AU145" s="18" t="s">
        <v>89</v>
      </c>
    </row>
    <row r="146" s="13" customFormat="1">
      <c r="A146" s="13"/>
      <c r="B146" s="247"/>
      <c r="C146" s="248"/>
      <c r="D146" s="242" t="s">
        <v>189</v>
      </c>
      <c r="E146" s="249" t="s">
        <v>39</v>
      </c>
      <c r="F146" s="250" t="s">
        <v>250</v>
      </c>
      <c r="G146" s="248"/>
      <c r="H146" s="251">
        <v>30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5"/>
      <c r="U146" s="256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189</v>
      </c>
      <c r="AU146" s="257" t="s">
        <v>89</v>
      </c>
      <c r="AV146" s="13" t="s">
        <v>89</v>
      </c>
      <c r="AW146" s="13" t="s">
        <v>41</v>
      </c>
      <c r="AX146" s="13" t="s">
        <v>80</v>
      </c>
      <c r="AY146" s="257" t="s">
        <v>173</v>
      </c>
    </row>
    <row r="147" s="14" customFormat="1">
      <c r="A147" s="14"/>
      <c r="B147" s="258"/>
      <c r="C147" s="259"/>
      <c r="D147" s="242" t="s">
        <v>189</v>
      </c>
      <c r="E147" s="260" t="s">
        <v>118</v>
      </c>
      <c r="F147" s="261" t="s">
        <v>191</v>
      </c>
      <c r="G147" s="259"/>
      <c r="H147" s="262">
        <v>30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6"/>
      <c r="U147" s="267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8" t="s">
        <v>189</v>
      </c>
      <c r="AU147" s="268" t="s">
        <v>89</v>
      </c>
      <c r="AV147" s="14" t="s">
        <v>181</v>
      </c>
      <c r="AW147" s="14" t="s">
        <v>41</v>
      </c>
      <c r="AX147" s="14" t="s">
        <v>87</v>
      </c>
      <c r="AY147" s="268" t="s">
        <v>173</v>
      </c>
    </row>
    <row r="148" s="2" customFormat="1" ht="21.75" customHeight="1">
      <c r="A148" s="40"/>
      <c r="B148" s="41"/>
      <c r="C148" s="229" t="s">
        <v>251</v>
      </c>
      <c r="D148" s="229" t="s">
        <v>176</v>
      </c>
      <c r="E148" s="230" t="s">
        <v>252</v>
      </c>
      <c r="F148" s="231" t="s">
        <v>253</v>
      </c>
      <c r="G148" s="232" t="s">
        <v>221</v>
      </c>
      <c r="H148" s="233">
        <v>0.86899999999999999</v>
      </c>
      <c r="I148" s="234"/>
      <c r="J148" s="235">
        <f>ROUND(I148*H148,2)</f>
        <v>0</v>
      </c>
      <c r="K148" s="231" t="s">
        <v>180</v>
      </c>
      <c r="L148" s="46"/>
      <c r="M148" s="236" t="s">
        <v>39</v>
      </c>
      <c r="N148" s="237" t="s">
        <v>53</v>
      </c>
      <c r="O148" s="87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8">
        <f>S148*H148</f>
        <v>0</v>
      </c>
      <c r="U148" s="239" t="s">
        <v>39</v>
      </c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0" t="s">
        <v>181</v>
      </c>
      <c r="AT148" s="240" t="s">
        <v>176</v>
      </c>
      <c r="AU148" s="240" t="s">
        <v>89</v>
      </c>
      <c r="AY148" s="18" t="s">
        <v>173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181</v>
      </c>
      <c r="BK148" s="241">
        <f>ROUND(I148*H148,2)</f>
        <v>0</v>
      </c>
      <c r="BL148" s="18" t="s">
        <v>181</v>
      </c>
      <c r="BM148" s="240" t="s">
        <v>254</v>
      </c>
    </row>
    <row r="149" s="2" customFormat="1">
      <c r="A149" s="40"/>
      <c r="B149" s="41"/>
      <c r="C149" s="42"/>
      <c r="D149" s="242" t="s">
        <v>183</v>
      </c>
      <c r="E149" s="42"/>
      <c r="F149" s="243" t="s">
        <v>255</v>
      </c>
      <c r="G149" s="42"/>
      <c r="H149" s="42"/>
      <c r="I149" s="150"/>
      <c r="J149" s="42"/>
      <c r="K149" s="42"/>
      <c r="L149" s="46"/>
      <c r="M149" s="244"/>
      <c r="N149" s="245"/>
      <c r="O149" s="87"/>
      <c r="P149" s="87"/>
      <c r="Q149" s="87"/>
      <c r="R149" s="87"/>
      <c r="S149" s="87"/>
      <c r="T149" s="87"/>
      <c r="U149" s="88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183</v>
      </c>
      <c r="AU149" s="18" t="s">
        <v>89</v>
      </c>
    </row>
    <row r="150" s="2" customFormat="1">
      <c r="A150" s="40"/>
      <c r="B150" s="41"/>
      <c r="C150" s="42"/>
      <c r="D150" s="242" t="s">
        <v>185</v>
      </c>
      <c r="E150" s="42"/>
      <c r="F150" s="246" t="s">
        <v>256</v>
      </c>
      <c r="G150" s="42"/>
      <c r="H150" s="42"/>
      <c r="I150" s="150"/>
      <c r="J150" s="42"/>
      <c r="K150" s="42"/>
      <c r="L150" s="46"/>
      <c r="M150" s="244"/>
      <c r="N150" s="245"/>
      <c r="O150" s="87"/>
      <c r="P150" s="87"/>
      <c r="Q150" s="87"/>
      <c r="R150" s="87"/>
      <c r="S150" s="87"/>
      <c r="T150" s="87"/>
      <c r="U150" s="88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185</v>
      </c>
      <c r="AU150" s="18" t="s">
        <v>89</v>
      </c>
    </row>
    <row r="151" s="2" customFormat="1">
      <c r="A151" s="40"/>
      <c r="B151" s="41"/>
      <c r="C151" s="42"/>
      <c r="D151" s="242" t="s">
        <v>187</v>
      </c>
      <c r="E151" s="42"/>
      <c r="F151" s="246" t="s">
        <v>257</v>
      </c>
      <c r="G151" s="42"/>
      <c r="H151" s="42"/>
      <c r="I151" s="150"/>
      <c r="J151" s="42"/>
      <c r="K151" s="42"/>
      <c r="L151" s="46"/>
      <c r="M151" s="244"/>
      <c r="N151" s="245"/>
      <c r="O151" s="87"/>
      <c r="P151" s="87"/>
      <c r="Q151" s="87"/>
      <c r="R151" s="87"/>
      <c r="S151" s="87"/>
      <c r="T151" s="87"/>
      <c r="U151" s="88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187</v>
      </c>
      <c r="AU151" s="18" t="s">
        <v>89</v>
      </c>
    </row>
    <row r="152" s="13" customFormat="1">
      <c r="A152" s="13"/>
      <c r="B152" s="247"/>
      <c r="C152" s="248"/>
      <c r="D152" s="242" t="s">
        <v>189</v>
      </c>
      <c r="E152" s="249" t="s">
        <v>39</v>
      </c>
      <c r="F152" s="250" t="s">
        <v>258</v>
      </c>
      <c r="G152" s="248"/>
      <c r="H152" s="251">
        <v>0.435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5"/>
      <c r="U152" s="256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189</v>
      </c>
      <c r="AU152" s="257" t="s">
        <v>89</v>
      </c>
      <c r="AV152" s="13" t="s">
        <v>89</v>
      </c>
      <c r="AW152" s="13" t="s">
        <v>41</v>
      </c>
      <c r="AX152" s="13" t="s">
        <v>80</v>
      </c>
      <c r="AY152" s="257" t="s">
        <v>173</v>
      </c>
    </row>
    <row r="153" s="13" customFormat="1">
      <c r="A153" s="13"/>
      <c r="B153" s="247"/>
      <c r="C153" s="248"/>
      <c r="D153" s="242" t="s">
        <v>189</v>
      </c>
      <c r="E153" s="249" t="s">
        <v>39</v>
      </c>
      <c r="F153" s="250" t="s">
        <v>259</v>
      </c>
      <c r="G153" s="248"/>
      <c r="H153" s="251">
        <v>0.434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5"/>
      <c r="U153" s="256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7" t="s">
        <v>189</v>
      </c>
      <c r="AU153" s="257" t="s">
        <v>89</v>
      </c>
      <c r="AV153" s="13" t="s">
        <v>89</v>
      </c>
      <c r="AW153" s="13" t="s">
        <v>41</v>
      </c>
      <c r="AX153" s="13" t="s">
        <v>80</v>
      </c>
      <c r="AY153" s="257" t="s">
        <v>173</v>
      </c>
    </row>
    <row r="154" s="14" customFormat="1">
      <c r="A154" s="14"/>
      <c r="B154" s="258"/>
      <c r="C154" s="259"/>
      <c r="D154" s="242" t="s">
        <v>189</v>
      </c>
      <c r="E154" s="260" t="s">
        <v>39</v>
      </c>
      <c r="F154" s="261" t="s">
        <v>191</v>
      </c>
      <c r="G154" s="259"/>
      <c r="H154" s="262">
        <v>0.86899999999999999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6"/>
      <c r="U154" s="267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8" t="s">
        <v>189</v>
      </c>
      <c r="AU154" s="268" t="s">
        <v>89</v>
      </c>
      <c r="AV154" s="14" t="s">
        <v>181</v>
      </c>
      <c r="AW154" s="14" t="s">
        <v>41</v>
      </c>
      <c r="AX154" s="14" t="s">
        <v>87</v>
      </c>
      <c r="AY154" s="268" t="s">
        <v>173</v>
      </c>
    </row>
    <row r="155" s="2" customFormat="1" ht="21.75" customHeight="1">
      <c r="A155" s="40"/>
      <c r="B155" s="41"/>
      <c r="C155" s="229" t="s">
        <v>260</v>
      </c>
      <c r="D155" s="229" t="s">
        <v>176</v>
      </c>
      <c r="E155" s="230" t="s">
        <v>261</v>
      </c>
      <c r="F155" s="231" t="s">
        <v>262</v>
      </c>
      <c r="G155" s="232" t="s">
        <v>135</v>
      </c>
      <c r="H155" s="233">
        <v>75.659999999999997</v>
      </c>
      <c r="I155" s="234"/>
      <c r="J155" s="235">
        <f>ROUND(I155*H155,2)</f>
        <v>0</v>
      </c>
      <c r="K155" s="231" t="s">
        <v>180</v>
      </c>
      <c r="L155" s="46"/>
      <c r="M155" s="236" t="s">
        <v>39</v>
      </c>
      <c r="N155" s="237" t="s">
        <v>53</v>
      </c>
      <c r="O155" s="87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8">
        <f>S155*H155</f>
        <v>0</v>
      </c>
      <c r="U155" s="239" t="s">
        <v>39</v>
      </c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0" t="s">
        <v>181</v>
      </c>
      <c r="AT155" s="240" t="s">
        <v>176</v>
      </c>
      <c r="AU155" s="240" t="s">
        <v>89</v>
      </c>
      <c r="AY155" s="18" t="s">
        <v>173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181</v>
      </c>
      <c r="BK155" s="241">
        <f>ROUND(I155*H155,2)</f>
        <v>0</v>
      </c>
      <c r="BL155" s="18" t="s">
        <v>181</v>
      </c>
      <c r="BM155" s="240" t="s">
        <v>263</v>
      </c>
    </row>
    <row r="156" s="2" customFormat="1">
      <c r="A156" s="40"/>
      <c r="B156" s="41"/>
      <c r="C156" s="42"/>
      <c r="D156" s="242" t="s">
        <v>183</v>
      </c>
      <c r="E156" s="42"/>
      <c r="F156" s="243" t="s">
        <v>264</v>
      </c>
      <c r="G156" s="42"/>
      <c r="H156" s="42"/>
      <c r="I156" s="150"/>
      <c r="J156" s="42"/>
      <c r="K156" s="42"/>
      <c r="L156" s="46"/>
      <c r="M156" s="244"/>
      <c r="N156" s="245"/>
      <c r="O156" s="87"/>
      <c r="P156" s="87"/>
      <c r="Q156" s="87"/>
      <c r="R156" s="87"/>
      <c r="S156" s="87"/>
      <c r="T156" s="87"/>
      <c r="U156" s="88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183</v>
      </c>
      <c r="AU156" s="18" t="s">
        <v>89</v>
      </c>
    </row>
    <row r="157" s="2" customFormat="1">
      <c r="A157" s="40"/>
      <c r="B157" s="41"/>
      <c r="C157" s="42"/>
      <c r="D157" s="242" t="s">
        <v>185</v>
      </c>
      <c r="E157" s="42"/>
      <c r="F157" s="246" t="s">
        <v>256</v>
      </c>
      <c r="G157" s="42"/>
      <c r="H157" s="42"/>
      <c r="I157" s="150"/>
      <c r="J157" s="42"/>
      <c r="K157" s="42"/>
      <c r="L157" s="46"/>
      <c r="M157" s="244"/>
      <c r="N157" s="245"/>
      <c r="O157" s="87"/>
      <c r="P157" s="87"/>
      <c r="Q157" s="87"/>
      <c r="R157" s="87"/>
      <c r="S157" s="87"/>
      <c r="T157" s="87"/>
      <c r="U157" s="88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185</v>
      </c>
      <c r="AU157" s="18" t="s">
        <v>89</v>
      </c>
    </row>
    <row r="158" s="2" customFormat="1">
      <c r="A158" s="40"/>
      <c r="B158" s="41"/>
      <c r="C158" s="42"/>
      <c r="D158" s="242" t="s">
        <v>187</v>
      </c>
      <c r="E158" s="42"/>
      <c r="F158" s="246" t="s">
        <v>265</v>
      </c>
      <c r="G158" s="42"/>
      <c r="H158" s="42"/>
      <c r="I158" s="150"/>
      <c r="J158" s="42"/>
      <c r="K158" s="42"/>
      <c r="L158" s="46"/>
      <c r="M158" s="244"/>
      <c r="N158" s="245"/>
      <c r="O158" s="87"/>
      <c r="P158" s="87"/>
      <c r="Q158" s="87"/>
      <c r="R158" s="87"/>
      <c r="S158" s="87"/>
      <c r="T158" s="87"/>
      <c r="U158" s="88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187</v>
      </c>
      <c r="AU158" s="18" t="s">
        <v>89</v>
      </c>
    </row>
    <row r="159" s="13" customFormat="1">
      <c r="A159" s="13"/>
      <c r="B159" s="247"/>
      <c r="C159" s="248"/>
      <c r="D159" s="242" t="s">
        <v>189</v>
      </c>
      <c r="E159" s="249" t="s">
        <v>39</v>
      </c>
      <c r="F159" s="250" t="s">
        <v>266</v>
      </c>
      <c r="G159" s="248"/>
      <c r="H159" s="251">
        <v>75.659999999999997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5"/>
      <c r="U159" s="256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7" t="s">
        <v>189</v>
      </c>
      <c r="AU159" s="257" t="s">
        <v>89</v>
      </c>
      <c r="AV159" s="13" t="s">
        <v>89</v>
      </c>
      <c r="AW159" s="13" t="s">
        <v>41</v>
      </c>
      <c r="AX159" s="13" t="s">
        <v>87</v>
      </c>
      <c r="AY159" s="257" t="s">
        <v>173</v>
      </c>
    </row>
    <row r="160" s="2" customFormat="1" ht="21.75" customHeight="1">
      <c r="A160" s="40"/>
      <c r="B160" s="41"/>
      <c r="C160" s="229" t="s">
        <v>267</v>
      </c>
      <c r="D160" s="229" t="s">
        <v>176</v>
      </c>
      <c r="E160" s="230" t="s">
        <v>268</v>
      </c>
      <c r="F160" s="231" t="s">
        <v>269</v>
      </c>
      <c r="G160" s="232" t="s">
        <v>131</v>
      </c>
      <c r="H160" s="233">
        <v>110</v>
      </c>
      <c r="I160" s="234"/>
      <c r="J160" s="235">
        <f>ROUND(I160*H160,2)</f>
        <v>0</v>
      </c>
      <c r="K160" s="231" t="s">
        <v>180</v>
      </c>
      <c r="L160" s="46"/>
      <c r="M160" s="236" t="s">
        <v>39</v>
      </c>
      <c r="N160" s="237" t="s">
        <v>53</v>
      </c>
      <c r="O160" s="87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8">
        <f>S160*H160</f>
        <v>0</v>
      </c>
      <c r="U160" s="239" t="s">
        <v>39</v>
      </c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40" t="s">
        <v>181</v>
      </c>
      <c r="AT160" s="240" t="s">
        <v>176</v>
      </c>
      <c r="AU160" s="240" t="s">
        <v>89</v>
      </c>
      <c r="AY160" s="18" t="s">
        <v>173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181</v>
      </c>
      <c r="BK160" s="241">
        <f>ROUND(I160*H160,2)</f>
        <v>0</v>
      </c>
      <c r="BL160" s="18" t="s">
        <v>181</v>
      </c>
      <c r="BM160" s="240" t="s">
        <v>270</v>
      </c>
    </row>
    <row r="161" s="2" customFormat="1">
      <c r="A161" s="40"/>
      <c r="B161" s="41"/>
      <c r="C161" s="42"/>
      <c r="D161" s="242" t="s">
        <v>183</v>
      </c>
      <c r="E161" s="42"/>
      <c r="F161" s="243" t="s">
        <v>271</v>
      </c>
      <c r="G161" s="42"/>
      <c r="H161" s="42"/>
      <c r="I161" s="150"/>
      <c r="J161" s="42"/>
      <c r="K161" s="42"/>
      <c r="L161" s="46"/>
      <c r="M161" s="244"/>
      <c r="N161" s="245"/>
      <c r="O161" s="87"/>
      <c r="P161" s="87"/>
      <c r="Q161" s="87"/>
      <c r="R161" s="87"/>
      <c r="S161" s="87"/>
      <c r="T161" s="87"/>
      <c r="U161" s="88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8" t="s">
        <v>183</v>
      </c>
      <c r="AU161" s="18" t="s">
        <v>89</v>
      </c>
    </row>
    <row r="162" s="2" customFormat="1">
      <c r="A162" s="40"/>
      <c r="B162" s="41"/>
      <c r="C162" s="42"/>
      <c r="D162" s="242" t="s">
        <v>185</v>
      </c>
      <c r="E162" s="42"/>
      <c r="F162" s="246" t="s">
        <v>272</v>
      </c>
      <c r="G162" s="42"/>
      <c r="H162" s="42"/>
      <c r="I162" s="150"/>
      <c r="J162" s="42"/>
      <c r="K162" s="42"/>
      <c r="L162" s="46"/>
      <c r="M162" s="244"/>
      <c r="N162" s="245"/>
      <c r="O162" s="87"/>
      <c r="P162" s="87"/>
      <c r="Q162" s="87"/>
      <c r="R162" s="87"/>
      <c r="S162" s="87"/>
      <c r="T162" s="87"/>
      <c r="U162" s="88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8" t="s">
        <v>185</v>
      </c>
      <c r="AU162" s="18" t="s">
        <v>89</v>
      </c>
    </row>
    <row r="163" s="2" customFormat="1">
      <c r="A163" s="40"/>
      <c r="B163" s="41"/>
      <c r="C163" s="42"/>
      <c r="D163" s="242" t="s">
        <v>187</v>
      </c>
      <c r="E163" s="42"/>
      <c r="F163" s="246" t="s">
        <v>273</v>
      </c>
      <c r="G163" s="42"/>
      <c r="H163" s="42"/>
      <c r="I163" s="150"/>
      <c r="J163" s="42"/>
      <c r="K163" s="42"/>
      <c r="L163" s="46"/>
      <c r="M163" s="244"/>
      <c r="N163" s="245"/>
      <c r="O163" s="87"/>
      <c r="P163" s="87"/>
      <c r="Q163" s="87"/>
      <c r="R163" s="87"/>
      <c r="S163" s="87"/>
      <c r="T163" s="87"/>
      <c r="U163" s="88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187</v>
      </c>
      <c r="AU163" s="18" t="s">
        <v>89</v>
      </c>
    </row>
    <row r="164" s="13" customFormat="1">
      <c r="A164" s="13"/>
      <c r="B164" s="247"/>
      <c r="C164" s="248"/>
      <c r="D164" s="242" t="s">
        <v>189</v>
      </c>
      <c r="E164" s="249" t="s">
        <v>39</v>
      </c>
      <c r="F164" s="250" t="s">
        <v>274</v>
      </c>
      <c r="G164" s="248"/>
      <c r="H164" s="251">
        <v>3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5"/>
      <c r="U164" s="256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189</v>
      </c>
      <c r="AU164" s="257" t="s">
        <v>89</v>
      </c>
      <c r="AV164" s="13" t="s">
        <v>89</v>
      </c>
      <c r="AW164" s="13" t="s">
        <v>41</v>
      </c>
      <c r="AX164" s="13" t="s">
        <v>80</v>
      </c>
      <c r="AY164" s="257" t="s">
        <v>173</v>
      </c>
    </row>
    <row r="165" s="13" customFormat="1">
      <c r="A165" s="13"/>
      <c r="B165" s="247"/>
      <c r="C165" s="248"/>
      <c r="D165" s="242" t="s">
        <v>189</v>
      </c>
      <c r="E165" s="249" t="s">
        <v>39</v>
      </c>
      <c r="F165" s="250" t="s">
        <v>275</v>
      </c>
      <c r="G165" s="248"/>
      <c r="H165" s="251">
        <v>3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5"/>
      <c r="U165" s="256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189</v>
      </c>
      <c r="AU165" s="257" t="s">
        <v>89</v>
      </c>
      <c r="AV165" s="13" t="s">
        <v>89</v>
      </c>
      <c r="AW165" s="13" t="s">
        <v>41</v>
      </c>
      <c r="AX165" s="13" t="s">
        <v>80</v>
      </c>
      <c r="AY165" s="257" t="s">
        <v>173</v>
      </c>
    </row>
    <row r="166" s="13" customFormat="1">
      <c r="A166" s="13"/>
      <c r="B166" s="247"/>
      <c r="C166" s="248"/>
      <c r="D166" s="242" t="s">
        <v>189</v>
      </c>
      <c r="E166" s="249" t="s">
        <v>39</v>
      </c>
      <c r="F166" s="250" t="s">
        <v>276</v>
      </c>
      <c r="G166" s="248"/>
      <c r="H166" s="251">
        <v>7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5"/>
      <c r="U166" s="256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189</v>
      </c>
      <c r="AU166" s="257" t="s">
        <v>89</v>
      </c>
      <c r="AV166" s="13" t="s">
        <v>89</v>
      </c>
      <c r="AW166" s="13" t="s">
        <v>41</v>
      </c>
      <c r="AX166" s="13" t="s">
        <v>80</v>
      </c>
      <c r="AY166" s="257" t="s">
        <v>173</v>
      </c>
    </row>
    <row r="167" s="13" customFormat="1">
      <c r="A167" s="13"/>
      <c r="B167" s="247"/>
      <c r="C167" s="248"/>
      <c r="D167" s="242" t="s">
        <v>189</v>
      </c>
      <c r="E167" s="249" t="s">
        <v>39</v>
      </c>
      <c r="F167" s="250" t="s">
        <v>277</v>
      </c>
      <c r="G167" s="248"/>
      <c r="H167" s="251">
        <v>7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5"/>
      <c r="U167" s="256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7" t="s">
        <v>189</v>
      </c>
      <c r="AU167" s="257" t="s">
        <v>89</v>
      </c>
      <c r="AV167" s="13" t="s">
        <v>89</v>
      </c>
      <c r="AW167" s="13" t="s">
        <v>41</v>
      </c>
      <c r="AX167" s="13" t="s">
        <v>80</v>
      </c>
      <c r="AY167" s="257" t="s">
        <v>173</v>
      </c>
    </row>
    <row r="168" s="15" customFormat="1">
      <c r="A168" s="15"/>
      <c r="B168" s="269"/>
      <c r="C168" s="270"/>
      <c r="D168" s="242" t="s">
        <v>189</v>
      </c>
      <c r="E168" s="271" t="s">
        <v>278</v>
      </c>
      <c r="F168" s="272" t="s">
        <v>241</v>
      </c>
      <c r="G168" s="270"/>
      <c r="H168" s="273">
        <v>20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7"/>
      <c r="U168" s="278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189</v>
      </c>
      <c r="AU168" s="279" t="s">
        <v>89</v>
      </c>
      <c r="AV168" s="15" t="s">
        <v>199</v>
      </c>
      <c r="AW168" s="15" t="s">
        <v>41</v>
      </c>
      <c r="AX168" s="15" t="s">
        <v>80</v>
      </c>
      <c r="AY168" s="279" t="s">
        <v>173</v>
      </c>
    </row>
    <row r="169" s="13" customFormat="1">
      <c r="A169" s="13"/>
      <c r="B169" s="247"/>
      <c r="C169" s="248"/>
      <c r="D169" s="242" t="s">
        <v>189</v>
      </c>
      <c r="E169" s="249" t="s">
        <v>39</v>
      </c>
      <c r="F169" s="250" t="s">
        <v>279</v>
      </c>
      <c r="G169" s="248"/>
      <c r="H169" s="251">
        <v>33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5"/>
      <c r="U169" s="256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189</v>
      </c>
      <c r="AU169" s="257" t="s">
        <v>89</v>
      </c>
      <c r="AV169" s="13" t="s">
        <v>89</v>
      </c>
      <c r="AW169" s="13" t="s">
        <v>41</v>
      </c>
      <c r="AX169" s="13" t="s">
        <v>80</v>
      </c>
      <c r="AY169" s="257" t="s">
        <v>173</v>
      </c>
    </row>
    <row r="170" s="13" customFormat="1">
      <c r="A170" s="13"/>
      <c r="B170" s="247"/>
      <c r="C170" s="248"/>
      <c r="D170" s="242" t="s">
        <v>189</v>
      </c>
      <c r="E170" s="249" t="s">
        <v>39</v>
      </c>
      <c r="F170" s="250" t="s">
        <v>280</v>
      </c>
      <c r="G170" s="248"/>
      <c r="H170" s="251">
        <v>28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5"/>
      <c r="U170" s="256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189</v>
      </c>
      <c r="AU170" s="257" t="s">
        <v>89</v>
      </c>
      <c r="AV170" s="13" t="s">
        <v>89</v>
      </c>
      <c r="AW170" s="13" t="s">
        <v>41</v>
      </c>
      <c r="AX170" s="13" t="s">
        <v>80</v>
      </c>
      <c r="AY170" s="257" t="s">
        <v>173</v>
      </c>
    </row>
    <row r="171" s="13" customFormat="1">
      <c r="A171" s="13"/>
      <c r="B171" s="247"/>
      <c r="C171" s="248"/>
      <c r="D171" s="242" t="s">
        <v>189</v>
      </c>
      <c r="E171" s="249" t="s">
        <v>281</v>
      </c>
      <c r="F171" s="250" t="s">
        <v>282</v>
      </c>
      <c r="G171" s="248"/>
      <c r="H171" s="251">
        <v>29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5"/>
      <c r="U171" s="256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189</v>
      </c>
      <c r="AU171" s="257" t="s">
        <v>89</v>
      </c>
      <c r="AV171" s="13" t="s">
        <v>89</v>
      </c>
      <c r="AW171" s="13" t="s">
        <v>41</v>
      </c>
      <c r="AX171" s="13" t="s">
        <v>80</v>
      </c>
      <c r="AY171" s="257" t="s">
        <v>173</v>
      </c>
    </row>
    <row r="172" s="15" customFormat="1">
      <c r="A172" s="15"/>
      <c r="B172" s="269"/>
      <c r="C172" s="270"/>
      <c r="D172" s="242" t="s">
        <v>189</v>
      </c>
      <c r="E172" s="271" t="s">
        <v>39</v>
      </c>
      <c r="F172" s="272" t="s">
        <v>241</v>
      </c>
      <c r="G172" s="270"/>
      <c r="H172" s="273">
        <v>90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7"/>
      <c r="U172" s="278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9" t="s">
        <v>189</v>
      </c>
      <c r="AU172" s="279" t="s">
        <v>89</v>
      </c>
      <c r="AV172" s="15" t="s">
        <v>199</v>
      </c>
      <c r="AW172" s="15" t="s">
        <v>41</v>
      </c>
      <c r="AX172" s="15" t="s">
        <v>80</v>
      </c>
      <c r="AY172" s="279" t="s">
        <v>173</v>
      </c>
    </row>
    <row r="173" s="14" customFormat="1">
      <c r="A173" s="14"/>
      <c r="B173" s="258"/>
      <c r="C173" s="259"/>
      <c r="D173" s="242" t="s">
        <v>189</v>
      </c>
      <c r="E173" s="260" t="s">
        <v>39</v>
      </c>
      <c r="F173" s="261" t="s">
        <v>191</v>
      </c>
      <c r="G173" s="259"/>
      <c r="H173" s="262">
        <v>110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6"/>
      <c r="U173" s="267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8" t="s">
        <v>189</v>
      </c>
      <c r="AU173" s="268" t="s">
        <v>89</v>
      </c>
      <c r="AV173" s="14" t="s">
        <v>181</v>
      </c>
      <c r="AW173" s="14" t="s">
        <v>41</v>
      </c>
      <c r="AX173" s="14" t="s">
        <v>87</v>
      </c>
      <c r="AY173" s="268" t="s">
        <v>173</v>
      </c>
    </row>
    <row r="174" s="2" customFormat="1" ht="21.75" customHeight="1">
      <c r="A174" s="40"/>
      <c r="B174" s="41"/>
      <c r="C174" s="280" t="s">
        <v>283</v>
      </c>
      <c r="D174" s="280" t="s">
        <v>284</v>
      </c>
      <c r="E174" s="281" t="s">
        <v>285</v>
      </c>
      <c r="F174" s="282" t="s">
        <v>286</v>
      </c>
      <c r="G174" s="283" t="s">
        <v>124</v>
      </c>
      <c r="H174" s="284">
        <v>2091.413</v>
      </c>
      <c r="I174" s="285"/>
      <c r="J174" s="286">
        <f>ROUND(I174*H174,2)</f>
        <v>0</v>
      </c>
      <c r="K174" s="282" t="s">
        <v>180</v>
      </c>
      <c r="L174" s="287"/>
      <c r="M174" s="288" t="s">
        <v>39</v>
      </c>
      <c r="N174" s="289" t="s">
        <v>53</v>
      </c>
      <c r="O174" s="87"/>
      <c r="P174" s="238">
        <f>O174*H174</f>
        <v>0</v>
      </c>
      <c r="Q174" s="238">
        <v>1</v>
      </c>
      <c r="R174" s="238">
        <f>Q174*H174</f>
        <v>2091.413</v>
      </c>
      <c r="S174" s="238">
        <v>0</v>
      </c>
      <c r="T174" s="238">
        <f>S174*H174</f>
        <v>0</v>
      </c>
      <c r="U174" s="239" t="s">
        <v>39</v>
      </c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40" t="s">
        <v>245</v>
      </c>
      <c r="AT174" s="240" t="s">
        <v>284</v>
      </c>
      <c r="AU174" s="240" t="s">
        <v>89</v>
      </c>
      <c r="AY174" s="18" t="s">
        <v>173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181</v>
      </c>
      <c r="BK174" s="241">
        <f>ROUND(I174*H174,2)</f>
        <v>0</v>
      </c>
      <c r="BL174" s="18" t="s">
        <v>181</v>
      </c>
      <c r="BM174" s="240" t="s">
        <v>287</v>
      </c>
    </row>
    <row r="175" s="2" customFormat="1">
      <c r="A175" s="40"/>
      <c r="B175" s="41"/>
      <c r="C175" s="42"/>
      <c r="D175" s="242" t="s">
        <v>183</v>
      </c>
      <c r="E175" s="42"/>
      <c r="F175" s="243" t="s">
        <v>286</v>
      </c>
      <c r="G175" s="42"/>
      <c r="H175" s="42"/>
      <c r="I175" s="150"/>
      <c r="J175" s="42"/>
      <c r="K175" s="42"/>
      <c r="L175" s="46"/>
      <c r="M175" s="244"/>
      <c r="N175" s="245"/>
      <c r="O175" s="87"/>
      <c r="P175" s="87"/>
      <c r="Q175" s="87"/>
      <c r="R175" s="87"/>
      <c r="S175" s="87"/>
      <c r="T175" s="87"/>
      <c r="U175" s="88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183</v>
      </c>
      <c r="AU175" s="18" t="s">
        <v>89</v>
      </c>
    </row>
    <row r="176" s="2" customFormat="1">
      <c r="A176" s="40"/>
      <c r="B176" s="41"/>
      <c r="C176" s="42"/>
      <c r="D176" s="242" t="s">
        <v>187</v>
      </c>
      <c r="E176" s="42"/>
      <c r="F176" s="246" t="s">
        <v>288</v>
      </c>
      <c r="G176" s="42"/>
      <c r="H176" s="42"/>
      <c r="I176" s="150"/>
      <c r="J176" s="42"/>
      <c r="K176" s="42"/>
      <c r="L176" s="46"/>
      <c r="M176" s="244"/>
      <c r="N176" s="245"/>
      <c r="O176" s="87"/>
      <c r="P176" s="87"/>
      <c r="Q176" s="87"/>
      <c r="R176" s="87"/>
      <c r="S176" s="87"/>
      <c r="T176" s="87"/>
      <c r="U176" s="88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8" t="s">
        <v>187</v>
      </c>
      <c r="AU176" s="18" t="s">
        <v>89</v>
      </c>
    </row>
    <row r="177" s="13" customFormat="1">
      <c r="A177" s="13"/>
      <c r="B177" s="247"/>
      <c r="C177" s="248"/>
      <c r="D177" s="242" t="s">
        <v>189</v>
      </c>
      <c r="E177" s="249" t="s">
        <v>39</v>
      </c>
      <c r="F177" s="250" t="s">
        <v>289</v>
      </c>
      <c r="G177" s="248"/>
      <c r="H177" s="251">
        <v>2041.643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5"/>
      <c r="U177" s="256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7" t="s">
        <v>189</v>
      </c>
      <c r="AU177" s="257" t="s">
        <v>89</v>
      </c>
      <c r="AV177" s="13" t="s">
        <v>89</v>
      </c>
      <c r="AW177" s="13" t="s">
        <v>41</v>
      </c>
      <c r="AX177" s="13" t="s">
        <v>80</v>
      </c>
      <c r="AY177" s="257" t="s">
        <v>173</v>
      </c>
    </row>
    <row r="178" s="13" customFormat="1">
      <c r="A178" s="13"/>
      <c r="B178" s="247"/>
      <c r="C178" s="248"/>
      <c r="D178" s="242" t="s">
        <v>189</v>
      </c>
      <c r="E178" s="249" t="s">
        <v>39</v>
      </c>
      <c r="F178" s="250" t="s">
        <v>290</v>
      </c>
      <c r="G178" s="248"/>
      <c r="H178" s="251">
        <v>49.770000000000003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5"/>
      <c r="U178" s="256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189</v>
      </c>
      <c r="AU178" s="257" t="s">
        <v>89</v>
      </c>
      <c r="AV178" s="13" t="s">
        <v>89</v>
      </c>
      <c r="AW178" s="13" t="s">
        <v>41</v>
      </c>
      <c r="AX178" s="13" t="s">
        <v>80</v>
      </c>
      <c r="AY178" s="257" t="s">
        <v>173</v>
      </c>
    </row>
    <row r="179" s="14" customFormat="1">
      <c r="A179" s="14"/>
      <c r="B179" s="258"/>
      <c r="C179" s="259"/>
      <c r="D179" s="242" t="s">
        <v>189</v>
      </c>
      <c r="E179" s="260" t="s">
        <v>138</v>
      </c>
      <c r="F179" s="261" t="s">
        <v>191</v>
      </c>
      <c r="G179" s="259"/>
      <c r="H179" s="262">
        <v>2091.413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6"/>
      <c r="U179" s="267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189</v>
      </c>
      <c r="AU179" s="268" t="s">
        <v>89</v>
      </c>
      <c r="AV179" s="14" t="s">
        <v>181</v>
      </c>
      <c r="AW179" s="14" t="s">
        <v>41</v>
      </c>
      <c r="AX179" s="14" t="s">
        <v>87</v>
      </c>
      <c r="AY179" s="268" t="s">
        <v>173</v>
      </c>
    </row>
    <row r="180" s="2" customFormat="1" ht="21.75" customHeight="1">
      <c r="A180" s="40"/>
      <c r="B180" s="41"/>
      <c r="C180" s="280" t="s">
        <v>291</v>
      </c>
      <c r="D180" s="280" t="s">
        <v>284</v>
      </c>
      <c r="E180" s="281" t="s">
        <v>292</v>
      </c>
      <c r="F180" s="282" t="s">
        <v>293</v>
      </c>
      <c r="G180" s="283" t="s">
        <v>124</v>
      </c>
      <c r="H180" s="284">
        <v>112</v>
      </c>
      <c r="I180" s="285"/>
      <c r="J180" s="286">
        <f>ROUND(I180*H180,2)</f>
        <v>0</v>
      </c>
      <c r="K180" s="282" t="s">
        <v>180</v>
      </c>
      <c r="L180" s="287"/>
      <c r="M180" s="288" t="s">
        <v>39</v>
      </c>
      <c r="N180" s="289" t="s">
        <v>53</v>
      </c>
      <c r="O180" s="87"/>
      <c r="P180" s="238">
        <f>O180*H180</f>
        <v>0</v>
      </c>
      <c r="Q180" s="238">
        <v>1</v>
      </c>
      <c r="R180" s="238">
        <f>Q180*H180</f>
        <v>112</v>
      </c>
      <c r="S180" s="238">
        <v>0</v>
      </c>
      <c r="T180" s="238">
        <f>S180*H180</f>
        <v>0</v>
      </c>
      <c r="U180" s="239" t="s">
        <v>39</v>
      </c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0" t="s">
        <v>245</v>
      </c>
      <c r="AT180" s="240" t="s">
        <v>284</v>
      </c>
      <c r="AU180" s="240" t="s">
        <v>89</v>
      </c>
      <c r="AY180" s="18" t="s">
        <v>173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181</v>
      </c>
      <c r="BK180" s="241">
        <f>ROUND(I180*H180,2)</f>
        <v>0</v>
      </c>
      <c r="BL180" s="18" t="s">
        <v>181</v>
      </c>
      <c r="BM180" s="240" t="s">
        <v>294</v>
      </c>
    </row>
    <row r="181" s="2" customFormat="1">
      <c r="A181" s="40"/>
      <c r="B181" s="41"/>
      <c r="C181" s="42"/>
      <c r="D181" s="242" t="s">
        <v>183</v>
      </c>
      <c r="E181" s="42"/>
      <c r="F181" s="243" t="s">
        <v>293</v>
      </c>
      <c r="G181" s="42"/>
      <c r="H181" s="42"/>
      <c r="I181" s="150"/>
      <c r="J181" s="42"/>
      <c r="K181" s="42"/>
      <c r="L181" s="46"/>
      <c r="M181" s="244"/>
      <c r="N181" s="245"/>
      <c r="O181" s="87"/>
      <c r="P181" s="87"/>
      <c r="Q181" s="87"/>
      <c r="R181" s="87"/>
      <c r="S181" s="87"/>
      <c r="T181" s="87"/>
      <c r="U181" s="88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183</v>
      </c>
      <c r="AU181" s="18" t="s">
        <v>89</v>
      </c>
    </row>
    <row r="182" s="13" customFormat="1">
      <c r="A182" s="13"/>
      <c r="B182" s="247"/>
      <c r="C182" s="248"/>
      <c r="D182" s="242" t="s">
        <v>189</v>
      </c>
      <c r="E182" s="249" t="s">
        <v>39</v>
      </c>
      <c r="F182" s="250" t="s">
        <v>295</v>
      </c>
      <c r="G182" s="248"/>
      <c r="H182" s="251">
        <v>112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5"/>
      <c r="U182" s="256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189</v>
      </c>
      <c r="AU182" s="257" t="s">
        <v>89</v>
      </c>
      <c r="AV182" s="13" t="s">
        <v>89</v>
      </c>
      <c r="AW182" s="13" t="s">
        <v>41</v>
      </c>
      <c r="AX182" s="13" t="s">
        <v>80</v>
      </c>
      <c r="AY182" s="257" t="s">
        <v>173</v>
      </c>
    </row>
    <row r="183" s="14" customFormat="1">
      <c r="A183" s="14"/>
      <c r="B183" s="258"/>
      <c r="C183" s="259"/>
      <c r="D183" s="242" t="s">
        <v>189</v>
      </c>
      <c r="E183" s="260" t="s">
        <v>142</v>
      </c>
      <c r="F183" s="261" t="s">
        <v>191</v>
      </c>
      <c r="G183" s="259"/>
      <c r="H183" s="262">
        <v>112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6"/>
      <c r="U183" s="267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8" t="s">
        <v>189</v>
      </c>
      <c r="AU183" s="268" t="s">
        <v>89</v>
      </c>
      <c r="AV183" s="14" t="s">
        <v>181</v>
      </c>
      <c r="AW183" s="14" t="s">
        <v>41</v>
      </c>
      <c r="AX183" s="14" t="s">
        <v>87</v>
      </c>
      <c r="AY183" s="268" t="s">
        <v>173</v>
      </c>
    </row>
    <row r="184" s="2" customFormat="1" ht="21.75" customHeight="1">
      <c r="A184" s="40"/>
      <c r="B184" s="41"/>
      <c r="C184" s="280" t="s">
        <v>296</v>
      </c>
      <c r="D184" s="280" t="s">
        <v>284</v>
      </c>
      <c r="E184" s="281" t="s">
        <v>297</v>
      </c>
      <c r="F184" s="282" t="s">
        <v>298</v>
      </c>
      <c r="G184" s="283" t="s">
        <v>131</v>
      </c>
      <c r="H184" s="284">
        <v>1</v>
      </c>
      <c r="I184" s="285"/>
      <c r="J184" s="286">
        <f>ROUND(I184*H184,2)</f>
        <v>0</v>
      </c>
      <c r="K184" s="282" t="s">
        <v>180</v>
      </c>
      <c r="L184" s="287"/>
      <c r="M184" s="288" t="s">
        <v>39</v>
      </c>
      <c r="N184" s="289" t="s">
        <v>53</v>
      </c>
      <c r="O184" s="87"/>
      <c r="P184" s="238">
        <f>O184*H184</f>
        <v>0</v>
      </c>
      <c r="Q184" s="238">
        <v>0.17827000000000001</v>
      </c>
      <c r="R184" s="238">
        <f>Q184*H184</f>
        <v>0.17827000000000001</v>
      </c>
      <c r="S184" s="238">
        <v>0</v>
      </c>
      <c r="T184" s="238">
        <f>S184*H184</f>
        <v>0</v>
      </c>
      <c r="U184" s="239" t="s">
        <v>39</v>
      </c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40" t="s">
        <v>245</v>
      </c>
      <c r="AT184" s="240" t="s">
        <v>284</v>
      </c>
      <c r="AU184" s="240" t="s">
        <v>89</v>
      </c>
      <c r="AY184" s="18" t="s">
        <v>173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181</v>
      </c>
      <c r="BK184" s="241">
        <f>ROUND(I184*H184,2)</f>
        <v>0</v>
      </c>
      <c r="BL184" s="18" t="s">
        <v>181</v>
      </c>
      <c r="BM184" s="240" t="s">
        <v>299</v>
      </c>
    </row>
    <row r="185" s="2" customFormat="1">
      <c r="A185" s="40"/>
      <c r="B185" s="41"/>
      <c r="C185" s="42"/>
      <c r="D185" s="242" t="s">
        <v>183</v>
      </c>
      <c r="E185" s="42"/>
      <c r="F185" s="243" t="s">
        <v>298</v>
      </c>
      <c r="G185" s="42"/>
      <c r="H185" s="42"/>
      <c r="I185" s="150"/>
      <c r="J185" s="42"/>
      <c r="K185" s="42"/>
      <c r="L185" s="46"/>
      <c r="M185" s="244"/>
      <c r="N185" s="245"/>
      <c r="O185" s="87"/>
      <c r="P185" s="87"/>
      <c r="Q185" s="87"/>
      <c r="R185" s="87"/>
      <c r="S185" s="87"/>
      <c r="T185" s="87"/>
      <c r="U185" s="88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183</v>
      </c>
      <c r="AU185" s="18" t="s">
        <v>89</v>
      </c>
    </row>
    <row r="186" s="2" customFormat="1">
      <c r="A186" s="40"/>
      <c r="B186" s="41"/>
      <c r="C186" s="42"/>
      <c r="D186" s="242" t="s">
        <v>187</v>
      </c>
      <c r="E186" s="42"/>
      <c r="F186" s="246" t="s">
        <v>300</v>
      </c>
      <c r="G186" s="42"/>
      <c r="H186" s="42"/>
      <c r="I186" s="150"/>
      <c r="J186" s="42"/>
      <c r="K186" s="42"/>
      <c r="L186" s="46"/>
      <c r="M186" s="244"/>
      <c r="N186" s="245"/>
      <c r="O186" s="87"/>
      <c r="P186" s="87"/>
      <c r="Q186" s="87"/>
      <c r="R186" s="87"/>
      <c r="S186" s="87"/>
      <c r="T186" s="87"/>
      <c r="U186" s="88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8" t="s">
        <v>187</v>
      </c>
      <c r="AU186" s="18" t="s">
        <v>89</v>
      </c>
    </row>
    <row r="187" s="2" customFormat="1" ht="21.75" customHeight="1">
      <c r="A187" s="40"/>
      <c r="B187" s="41"/>
      <c r="C187" s="280" t="s">
        <v>8</v>
      </c>
      <c r="D187" s="280" t="s">
        <v>284</v>
      </c>
      <c r="E187" s="281" t="s">
        <v>301</v>
      </c>
      <c r="F187" s="282" t="s">
        <v>302</v>
      </c>
      <c r="G187" s="283" t="s">
        <v>131</v>
      </c>
      <c r="H187" s="284">
        <v>1</v>
      </c>
      <c r="I187" s="285"/>
      <c r="J187" s="286">
        <f>ROUND(I187*H187,2)</f>
        <v>0</v>
      </c>
      <c r="K187" s="282" t="s">
        <v>180</v>
      </c>
      <c r="L187" s="287"/>
      <c r="M187" s="288" t="s">
        <v>39</v>
      </c>
      <c r="N187" s="289" t="s">
        <v>53</v>
      </c>
      <c r="O187" s="87"/>
      <c r="P187" s="238">
        <f>O187*H187</f>
        <v>0</v>
      </c>
      <c r="Q187" s="238">
        <v>0.17430999999999999</v>
      </c>
      <c r="R187" s="238">
        <f>Q187*H187</f>
        <v>0.17430999999999999</v>
      </c>
      <c r="S187" s="238">
        <v>0</v>
      </c>
      <c r="T187" s="238">
        <f>S187*H187</f>
        <v>0</v>
      </c>
      <c r="U187" s="239" t="s">
        <v>39</v>
      </c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0" t="s">
        <v>245</v>
      </c>
      <c r="AT187" s="240" t="s">
        <v>284</v>
      </c>
      <c r="AU187" s="240" t="s">
        <v>89</v>
      </c>
      <c r="AY187" s="18" t="s">
        <v>173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181</v>
      </c>
      <c r="BK187" s="241">
        <f>ROUND(I187*H187,2)</f>
        <v>0</v>
      </c>
      <c r="BL187" s="18" t="s">
        <v>181</v>
      </c>
      <c r="BM187" s="240" t="s">
        <v>303</v>
      </c>
    </row>
    <row r="188" s="2" customFormat="1">
      <c r="A188" s="40"/>
      <c r="B188" s="41"/>
      <c r="C188" s="42"/>
      <c r="D188" s="242" t="s">
        <v>183</v>
      </c>
      <c r="E188" s="42"/>
      <c r="F188" s="243" t="s">
        <v>302</v>
      </c>
      <c r="G188" s="42"/>
      <c r="H188" s="42"/>
      <c r="I188" s="150"/>
      <c r="J188" s="42"/>
      <c r="K188" s="42"/>
      <c r="L188" s="46"/>
      <c r="M188" s="244"/>
      <c r="N188" s="245"/>
      <c r="O188" s="87"/>
      <c r="P188" s="87"/>
      <c r="Q188" s="87"/>
      <c r="R188" s="87"/>
      <c r="S188" s="87"/>
      <c r="T188" s="87"/>
      <c r="U188" s="88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183</v>
      </c>
      <c r="AU188" s="18" t="s">
        <v>89</v>
      </c>
    </row>
    <row r="189" s="2" customFormat="1" ht="21.75" customHeight="1">
      <c r="A189" s="40"/>
      <c r="B189" s="41"/>
      <c r="C189" s="280" t="s">
        <v>304</v>
      </c>
      <c r="D189" s="280" t="s">
        <v>284</v>
      </c>
      <c r="E189" s="281" t="s">
        <v>305</v>
      </c>
      <c r="F189" s="282" t="s">
        <v>306</v>
      </c>
      <c r="G189" s="283" t="s">
        <v>131</v>
      </c>
      <c r="H189" s="284">
        <v>1</v>
      </c>
      <c r="I189" s="285"/>
      <c r="J189" s="286">
        <f>ROUND(I189*H189,2)</f>
        <v>0</v>
      </c>
      <c r="K189" s="282" t="s">
        <v>180</v>
      </c>
      <c r="L189" s="287"/>
      <c r="M189" s="288" t="s">
        <v>39</v>
      </c>
      <c r="N189" s="289" t="s">
        <v>53</v>
      </c>
      <c r="O189" s="87"/>
      <c r="P189" s="238">
        <f>O189*H189</f>
        <v>0</v>
      </c>
      <c r="Q189" s="238">
        <v>0.13865</v>
      </c>
      <c r="R189" s="238">
        <f>Q189*H189</f>
        <v>0.13865</v>
      </c>
      <c r="S189" s="238">
        <v>0</v>
      </c>
      <c r="T189" s="238">
        <f>S189*H189</f>
        <v>0</v>
      </c>
      <c r="U189" s="239" t="s">
        <v>39</v>
      </c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40" t="s">
        <v>245</v>
      </c>
      <c r="AT189" s="240" t="s">
        <v>284</v>
      </c>
      <c r="AU189" s="240" t="s">
        <v>89</v>
      </c>
      <c r="AY189" s="18" t="s">
        <v>173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181</v>
      </c>
      <c r="BK189" s="241">
        <f>ROUND(I189*H189,2)</f>
        <v>0</v>
      </c>
      <c r="BL189" s="18" t="s">
        <v>181</v>
      </c>
      <c r="BM189" s="240" t="s">
        <v>307</v>
      </c>
    </row>
    <row r="190" s="2" customFormat="1">
      <c r="A190" s="40"/>
      <c r="B190" s="41"/>
      <c r="C190" s="42"/>
      <c r="D190" s="242" t="s">
        <v>183</v>
      </c>
      <c r="E190" s="42"/>
      <c r="F190" s="243" t="s">
        <v>306</v>
      </c>
      <c r="G190" s="42"/>
      <c r="H190" s="42"/>
      <c r="I190" s="150"/>
      <c r="J190" s="42"/>
      <c r="K190" s="42"/>
      <c r="L190" s="46"/>
      <c r="M190" s="244"/>
      <c r="N190" s="245"/>
      <c r="O190" s="87"/>
      <c r="P190" s="87"/>
      <c r="Q190" s="87"/>
      <c r="R190" s="87"/>
      <c r="S190" s="87"/>
      <c r="T190" s="87"/>
      <c r="U190" s="88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8" t="s">
        <v>183</v>
      </c>
      <c r="AU190" s="18" t="s">
        <v>89</v>
      </c>
    </row>
    <row r="191" s="2" customFormat="1" ht="21.75" customHeight="1">
      <c r="A191" s="40"/>
      <c r="B191" s="41"/>
      <c r="C191" s="280" t="s">
        <v>308</v>
      </c>
      <c r="D191" s="280" t="s">
        <v>284</v>
      </c>
      <c r="E191" s="281" t="s">
        <v>309</v>
      </c>
      <c r="F191" s="282" t="s">
        <v>310</v>
      </c>
      <c r="G191" s="283" t="s">
        <v>131</v>
      </c>
      <c r="H191" s="284">
        <v>1</v>
      </c>
      <c r="I191" s="285"/>
      <c r="J191" s="286">
        <f>ROUND(I191*H191,2)</f>
        <v>0</v>
      </c>
      <c r="K191" s="282" t="s">
        <v>180</v>
      </c>
      <c r="L191" s="287"/>
      <c r="M191" s="288" t="s">
        <v>39</v>
      </c>
      <c r="N191" s="289" t="s">
        <v>53</v>
      </c>
      <c r="O191" s="87"/>
      <c r="P191" s="238">
        <f>O191*H191</f>
        <v>0</v>
      </c>
      <c r="Q191" s="238">
        <v>0.14262</v>
      </c>
      <c r="R191" s="238">
        <f>Q191*H191</f>
        <v>0.14262</v>
      </c>
      <c r="S191" s="238">
        <v>0</v>
      </c>
      <c r="T191" s="238">
        <f>S191*H191</f>
        <v>0</v>
      </c>
      <c r="U191" s="239" t="s">
        <v>39</v>
      </c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40" t="s">
        <v>245</v>
      </c>
      <c r="AT191" s="240" t="s">
        <v>284</v>
      </c>
      <c r="AU191" s="240" t="s">
        <v>89</v>
      </c>
      <c r="AY191" s="18" t="s">
        <v>173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181</v>
      </c>
      <c r="BK191" s="241">
        <f>ROUND(I191*H191,2)</f>
        <v>0</v>
      </c>
      <c r="BL191" s="18" t="s">
        <v>181</v>
      </c>
      <c r="BM191" s="240" t="s">
        <v>311</v>
      </c>
    </row>
    <row r="192" s="2" customFormat="1">
      <c r="A192" s="40"/>
      <c r="B192" s="41"/>
      <c r="C192" s="42"/>
      <c r="D192" s="242" t="s">
        <v>183</v>
      </c>
      <c r="E192" s="42"/>
      <c r="F192" s="243" t="s">
        <v>310</v>
      </c>
      <c r="G192" s="42"/>
      <c r="H192" s="42"/>
      <c r="I192" s="150"/>
      <c r="J192" s="42"/>
      <c r="K192" s="42"/>
      <c r="L192" s="46"/>
      <c r="M192" s="244"/>
      <c r="N192" s="245"/>
      <c r="O192" s="87"/>
      <c r="P192" s="87"/>
      <c r="Q192" s="87"/>
      <c r="R192" s="87"/>
      <c r="S192" s="87"/>
      <c r="T192" s="87"/>
      <c r="U192" s="88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183</v>
      </c>
      <c r="AU192" s="18" t="s">
        <v>89</v>
      </c>
    </row>
    <row r="193" s="2" customFormat="1" ht="21.75" customHeight="1">
      <c r="A193" s="40"/>
      <c r="B193" s="41"/>
      <c r="C193" s="280" t="s">
        <v>312</v>
      </c>
      <c r="D193" s="280" t="s">
        <v>284</v>
      </c>
      <c r="E193" s="281" t="s">
        <v>313</v>
      </c>
      <c r="F193" s="282" t="s">
        <v>314</v>
      </c>
      <c r="G193" s="283" t="s">
        <v>131</v>
      </c>
      <c r="H193" s="284">
        <v>1</v>
      </c>
      <c r="I193" s="285"/>
      <c r="J193" s="286">
        <f>ROUND(I193*H193,2)</f>
        <v>0</v>
      </c>
      <c r="K193" s="282" t="s">
        <v>180</v>
      </c>
      <c r="L193" s="287"/>
      <c r="M193" s="288" t="s">
        <v>39</v>
      </c>
      <c r="N193" s="289" t="s">
        <v>53</v>
      </c>
      <c r="O193" s="87"/>
      <c r="P193" s="238">
        <f>O193*H193</f>
        <v>0</v>
      </c>
      <c r="Q193" s="238">
        <v>0.14657999999999999</v>
      </c>
      <c r="R193" s="238">
        <f>Q193*H193</f>
        <v>0.14657999999999999</v>
      </c>
      <c r="S193" s="238">
        <v>0</v>
      </c>
      <c r="T193" s="238">
        <f>S193*H193</f>
        <v>0</v>
      </c>
      <c r="U193" s="239" t="s">
        <v>39</v>
      </c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40" t="s">
        <v>245</v>
      </c>
      <c r="AT193" s="240" t="s">
        <v>284</v>
      </c>
      <c r="AU193" s="240" t="s">
        <v>89</v>
      </c>
      <c r="AY193" s="18" t="s">
        <v>173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181</v>
      </c>
      <c r="BK193" s="241">
        <f>ROUND(I193*H193,2)</f>
        <v>0</v>
      </c>
      <c r="BL193" s="18" t="s">
        <v>181</v>
      </c>
      <c r="BM193" s="240" t="s">
        <v>315</v>
      </c>
    </row>
    <row r="194" s="2" customFormat="1">
      <c r="A194" s="40"/>
      <c r="B194" s="41"/>
      <c r="C194" s="42"/>
      <c r="D194" s="242" t="s">
        <v>183</v>
      </c>
      <c r="E194" s="42"/>
      <c r="F194" s="243" t="s">
        <v>314</v>
      </c>
      <c r="G194" s="42"/>
      <c r="H194" s="42"/>
      <c r="I194" s="150"/>
      <c r="J194" s="42"/>
      <c r="K194" s="42"/>
      <c r="L194" s="46"/>
      <c r="M194" s="244"/>
      <c r="N194" s="245"/>
      <c r="O194" s="87"/>
      <c r="P194" s="87"/>
      <c r="Q194" s="87"/>
      <c r="R194" s="87"/>
      <c r="S194" s="87"/>
      <c r="T194" s="87"/>
      <c r="U194" s="88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183</v>
      </c>
      <c r="AU194" s="18" t="s">
        <v>89</v>
      </c>
    </row>
    <row r="195" s="2" customFormat="1" ht="21.75" customHeight="1">
      <c r="A195" s="40"/>
      <c r="B195" s="41"/>
      <c r="C195" s="280" t="s">
        <v>316</v>
      </c>
      <c r="D195" s="280" t="s">
        <v>284</v>
      </c>
      <c r="E195" s="281" t="s">
        <v>317</v>
      </c>
      <c r="F195" s="282" t="s">
        <v>318</v>
      </c>
      <c r="G195" s="283" t="s">
        <v>131</v>
      </c>
      <c r="H195" s="284">
        <v>1</v>
      </c>
      <c r="I195" s="285"/>
      <c r="J195" s="286">
        <f>ROUND(I195*H195,2)</f>
        <v>0</v>
      </c>
      <c r="K195" s="282" t="s">
        <v>180</v>
      </c>
      <c r="L195" s="287"/>
      <c r="M195" s="288" t="s">
        <v>39</v>
      </c>
      <c r="N195" s="289" t="s">
        <v>53</v>
      </c>
      <c r="O195" s="87"/>
      <c r="P195" s="238">
        <f>O195*H195</f>
        <v>0</v>
      </c>
      <c r="Q195" s="238">
        <v>0.15054000000000001</v>
      </c>
      <c r="R195" s="238">
        <f>Q195*H195</f>
        <v>0.15054000000000001</v>
      </c>
      <c r="S195" s="238">
        <v>0</v>
      </c>
      <c r="T195" s="238">
        <f>S195*H195</f>
        <v>0</v>
      </c>
      <c r="U195" s="239" t="s">
        <v>39</v>
      </c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0" t="s">
        <v>245</v>
      </c>
      <c r="AT195" s="240" t="s">
        <v>284</v>
      </c>
      <c r="AU195" s="240" t="s">
        <v>89</v>
      </c>
      <c r="AY195" s="18" t="s">
        <v>173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181</v>
      </c>
      <c r="BK195" s="241">
        <f>ROUND(I195*H195,2)</f>
        <v>0</v>
      </c>
      <c r="BL195" s="18" t="s">
        <v>181</v>
      </c>
      <c r="BM195" s="240" t="s">
        <v>319</v>
      </c>
    </row>
    <row r="196" s="2" customFormat="1">
      <c r="A196" s="40"/>
      <c r="B196" s="41"/>
      <c r="C196" s="42"/>
      <c r="D196" s="242" t="s">
        <v>183</v>
      </c>
      <c r="E196" s="42"/>
      <c r="F196" s="243" t="s">
        <v>318</v>
      </c>
      <c r="G196" s="42"/>
      <c r="H196" s="42"/>
      <c r="I196" s="150"/>
      <c r="J196" s="42"/>
      <c r="K196" s="42"/>
      <c r="L196" s="46"/>
      <c r="M196" s="244"/>
      <c r="N196" s="245"/>
      <c r="O196" s="87"/>
      <c r="P196" s="87"/>
      <c r="Q196" s="87"/>
      <c r="R196" s="87"/>
      <c r="S196" s="87"/>
      <c r="T196" s="87"/>
      <c r="U196" s="88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8" t="s">
        <v>183</v>
      </c>
      <c r="AU196" s="18" t="s">
        <v>89</v>
      </c>
    </row>
    <row r="197" s="2" customFormat="1" ht="21.75" customHeight="1">
      <c r="A197" s="40"/>
      <c r="B197" s="41"/>
      <c r="C197" s="280" t="s">
        <v>320</v>
      </c>
      <c r="D197" s="280" t="s">
        <v>284</v>
      </c>
      <c r="E197" s="281" t="s">
        <v>321</v>
      </c>
      <c r="F197" s="282" t="s">
        <v>322</v>
      </c>
      <c r="G197" s="283" t="s">
        <v>131</v>
      </c>
      <c r="H197" s="284">
        <v>1</v>
      </c>
      <c r="I197" s="285"/>
      <c r="J197" s="286">
        <f>ROUND(I197*H197,2)</f>
        <v>0</v>
      </c>
      <c r="K197" s="282" t="s">
        <v>180</v>
      </c>
      <c r="L197" s="287"/>
      <c r="M197" s="288" t="s">
        <v>39</v>
      </c>
      <c r="N197" s="289" t="s">
        <v>53</v>
      </c>
      <c r="O197" s="87"/>
      <c r="P197" s="238">
        <f>O197*H197</f>
        <v>0</v>
      </c>
      <c r="Q197" s="238">
        <v>0.1545</v>
      </c>
      <c r="R197" s="238">
        <f>Q197*H197</f>
        <v>0.1545</v>
      </c>
      <c r="S197" s="238">
        <v>0</v>
      </c>
      <c r="T197" s="238">
        <f>S197*H197</f>
        <v>0</v>
      </c>
      <c r="U197" s="239" t="s">
        <v>39</v>
      </c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0" t="s">
        <v>245</v>
      </c>
      <c r="AT197" s="240" t="s">
        <v>284</v>
      </c>
      <c r="AU197" s="240" t="s">
        <v>89</v>
      </c>
      <c r="AY197" s="18" t="s">
        <v>173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181</v>
      </c>
      <c r="BK197" s="241">
        <f>ROUND(I197*H197,2)</f>
        <v>0</v>
      </c>
      <c r="BL197" s="18" t="s">
        <v>181</v>
      </c>
      <c r="BM197" s="240" t="s">
        <v>323</v>
      </c>
    </row>
    <row r="198" s="2" customFormat="1">
      <c r="A198" s="40"/>
      <c r="B198" s="41"/>
      <c r="C198" s="42"/>
      <c r="D198" s="242" t="s">
        <v>183</v>
      </c>
      <c r="E198" s="42"/>
      <c r="F198" s="243" t="s">
        <v>322</v>
      </c>
      <c r="G198" s="42"/>
      <c r="H198" s="42"/>
      <c r="I198" s="150"/>
      <c r="J198" s="42"/>
      <c r="K198" s="42"/>
      <c r="L198" s="46"/>
      <c r="M198" s="244"/>
      <c r="N198" s="245"/>
      <c r="O198" s="87"/>
      <c r="P198" s="87"/>
      <c r="Q198" s="87"/>
      <c r="R198" s="87"/>
      <c r="S198" s="87"/>
      <c r="T198" s="87"/>
      <c r="U198" s="88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183</v>
      </c>
      <c r="AU198" s="18" t="s">
        <v>89</v>
      </c>
    </row>
    <row r="199" s="2" customFormat="1" ht="21.75" customHeight="1">
      <c r="A199" s="40"/>
      <c r="B199" s="41"/>
      <c r="C199" s="280" t="s">
        <v>7</v>
      </c>
      <c r="D199" s="280" t="s">
        <v>284</v>
      </c>
      <c r="E199" s="281" t="s">
        <v>324</v>
      </c>
      <c r="F199" s="282" t="s">
        <v>325</v>
      </c>
      <c r="G199" s="283" t="s">
        <v>131</v>
      </c>
      <c r="H199" s="284">
        <v>1</v>
      </c>
      <c r="I199" s="285"/>
      <c r="J199" s="286">
        <f>ROUND(I199*H199,2)</f>
        <v>0</v>
      </c>
      <c r="K199" s="282" t="s">
        <v>180</v>
      </c>
      <c r="L199" s="287"/>
      <c r="M199" s="288" t="s">
        <v>39</v>
      </c>
      <c r="N199" s="289" t="s">
        <v>53</v>
      </c>
      <c r="O199" s="87"/>
      <c r="P199" s="238">
        <f>O199*H199</f>
        <v>0</v>
      </c>
      <c r="Q199" s="238">
        <v>0.15845999999999999</v>
      </c>
      <c r="R199" s="238">
        <f>Q199*H199</f>
        <v>0.15845999999999999</v>
      </c>
      <c r="S199" s="238">
        <v>0</v>
      </c>
      <c r="T199" s="238">
        <f>S199*H199</f>
        <v>0</v>
      </c>
      <c r="U199" s="239" t="s">
        <v>39</v>
      </c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0" t="s">
        <v>245</v>
      </c>
      <c r="AT199" s="240" t="s">
        <v>284</v>
      </c>
      <c r="AU199" s="240" t="s">
        <v>89</v>
      </c>
      <c r="AY199" s="18" t="s">
        <v>173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181</v>
      </c>
      <c r="BK199" s="241">
        <f>ROUND(I199*H199,2)</f>
        <v>0</v>
      </c>
      <c r="BL199" s="18" t="s">
        <v>181</v>
      </c>
      <c r="BM199" s="240" t="s">
        <v>326</v>
      </c>
    </row>
    <row r="200" s="2" customFormat="1">
      <c r="A200" s="40"/>
      <c r="B200" s="41"/>
      <c r="C200" s="42"/>
      <c r="D200" s="242" t="s">
        <v>183</v>
      </c>
      <c r="E200" s="42"/>
      <c r="F200" s="243" t="s">
        <v>325</v>
      </c>
      <c r="G200" s="42"/>
      <c r="H200" s="42"/>
      <c r="I200" s="150"/>
      <c r="J200" s="42"/>
      <c r="K200" s="42"/>
      <c r="L200" s="46"/>
      <c r="M200" s="244"/>
      <c r="N200" s="245"/>
      <c r="O200" s="87"/>
      <c r="P200" s="87"/>
      <c r="Q200" s="87"/>
      <c r="R200" s="87"/>
      <c r="S200" s="87"/>
      <c r="T200" s="87"/>
      <c r="U200" s="88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183</v>
      </c>
      <c r="AU200" s="18" t="s">
        <v>89</v>
      </c>
    </row>
    <row r="201" s="2" customFormat="1" ht="21.75" customHeight="1">
      <c r="A201" s="40"/>
      <c r="B201" s="41"/>
      <c r="C201" s="280" t="s">
        <v>327</v>
      </c>
      <c r="D201" s="280" t="s">
        <v>284</v>
      </c>
      <c r="E201" s="281" t="s">
        <v>328</v>
      </c>
      <c r="F201" s="282" t="s">
        <v>329</v>
      </c>
      <c r="G201" s="283" t="s">
        <v>131</v>
      </c>
      <c r="H201" s="284">
        <v>1</v>
      </c>
      <c r="I201" s="285"/>
      <c r="J201" s="286">
        <f>ROUND(I201*H201,2)</f>
        <v>0</v>
      </c>
      <c r="K201" s="282" t="s">
        <v>180</v>
      </c>
      <c r="L201" s="287"/>
      <c r="M201" s="288" t="s">
        <v>39</v>
      </c>
      <c r="N201" s="289" t="s">
        <v>53</v>
      </c>
      <c r="O201" s="87"/>
      <c r="P201" s="238">
        <f>O201*H201</f>
        <v>0</v>
      </c>
      <c r="Q201" s="238">
        <v>0.16242000000000001</v>
      </c>
      <c r="R201" s="238">
        <f>Q201*H201</f>
        <v>0.16242000000000001</v>
      </c>
      <c r="S201" s="238">
        <v>0</v>
      </c>
      <c r="T201" s="238">
        <f>S201*H201</f>
        <v>0</v>
      </c>
      <c r="U201" s="239" t="s">
        <v>39</v>
      </c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40" t="s">
        <v>245</v>
      </c>
      <c r="AT201" s="240" t="s">
        <v>284</v>
      </c>
      <c r="AU201" s="240" t="s">
        <v>89</v>
      </c>
      <c r="AY201" s="18" t="s">
        <v>173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181</v>
      </c>
      <c r="BK201" s="241">
        <f>ROUND(I201*H201,2)</f>
        <v>0</v>
      </c>
      <c r="BL201" s="18" t="s">
        <v>181</v>
      </c>
      <c r="BM201" s="240" t="s">
        <v>330</v>
      </c>
    </row>
    <row r="202" s="2" customFormat="1">
      <c r="A202" s="40"/>
      <c r="B202" s="41"/>
      <c r="C202" s="42"/>
      <c r="D202" s="242" t="s">
        <v>183</v>
      </c>
      <c r="E202" s="42"/>
      <c r="F202" s="243" t="s">
        <v>329</v>
      </c>
      <c r="G202" s="42"/>
      <c r="H202" s="42"/>
      <c r="I202" s="150"/>
      <c r="J202" s="42"/>
      <c r="K202" s="42"/>
      <c r="L202" s="46"/>
      <c r="M202" s="244"/>
      <c r="N202" s="245"/>
      <c r="O202" s="87"/>
      <c r="P202" s="87"/>
      <c r="Q202" s="87"/>
      <c r="R202" s="87"/>
      <c r="S202" s="87"/>
      <c r="T202" s="87"/>
      <c r="U202" s="88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183</v>
      </c>
      <c r="AU202" s="18" t="s">
        <v>89</v>
      </c>
    </row>
    <row r="203" s="2" customFormat="1" ht="21.75" customHeight="1">
      <c r="A203" s="40"/>
      <c r="B203" s="41"/>
      <c r="C203" s="280" t="s">
        <v>331</v>
      </c>
      <c r="D203" s="280" t="s">
        <v>284</v>
      </c>
      <c r="E203" s="281" t="s">
        <v>332</v>
      </c>
      <c r="F203" s="282" t="s">
        <v>333</v>
      </c>
      <c r="G203" s="283" t="s">
        <v>131</v>
      </c>
      <c r="H203" s="284">
        <v>1</v>
      </c>
      <c r="I203" s="285"/>
      <c r="J203" s="286">
        <f>ROUND(I203*H203,2)</f>
        <v>0</v>
      </c>
      <c r="K203" s="282" t="s">
        <v>180</v>
      </c>
      <c r="L203" s="287"/>
      <c r="M203" s="288" t="s">
        <v>39</v>
      </c>
      <c r="N203" s="289" t="s">
        <v>53</v>
      </c>
      <c r="O203" s="87"/>
      <c r="P203" s="238">
        <f>O203*H203</f>
        <v>0</v>
      </c>
      <c r="Q203" s="238">
        <v>0.16638</v>
      </c>
      <c r="R203" s="238">
        <f>Q203*H203</f>
        <v>0.16638</v>
      </c>
      <c r="S203" s="238">
        <v>0</v>
      </c>
      <c r="T203" s="238">
        <f>S203*H203</f>
        <v>0</v>
      </c>
      <c r="U203" s="239" t="s">
        <v>39</v>
      </c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40" t="s">
        <v>245</v>
      </c>
      <c r="AT203" s="240" t="s">
        <v>284</v>
      </c>
      <c r="AU203" s="240" t="s">
        <v>89</v>
      </c>
      <c r="AY203" s="18" t="s">
        <v>173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181</v>
      </c>
      <c r="BK203" s="241">
        <f>ROUND(I203*H203,2)</f>
        <v>0</v>
      </c>
      <c r="BL203" s="18" t="s">
        <v>181</v>
      </c>
      <c r="BM203" s="240" t="s">
        <v>334</v>
      </c>
    </row>
    <row r="204" s="2" customFormat="1">
      <c r="A204" s="40"/>
      <c r="B204" s="41"/>
      <c r="C204" s="42"/>
      <c r="D204" s="242" t="s">
        <v>183</v>
      </c>
      <c r="E204" s="42"/>
      <c r="F204" s="243" t="s">
        <v>333</v>
      </c>
      <c r="G204" s="42"/>
      <c r="H204" s="42"/>
      <c r="I204" s="150"/>
      <c r="J204" s="42"/>
      <c r="K204" s="42"/>
      <c r="L204" s="46"/>
      <c r="M204" s="244"/>
      <c r="N204" s="245"/>
      <c r="O204" s="87"/>
      <c r="P204" s="87"/>
      <c r="Q204" s="87"/>
      <c r="R204" s="87"/>
      <c r="S204" s="87"/>
      <c r="T204" s="87"/>
      <c r="U204" s="88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183</v>
      </c>
      <c r="AU204" s="18" t="s">
        <v>89</v>
      </c>
    </row>
    <row r="205" s="2" customFormat="1" ht="21.75" customHeight="1">
      <c r="A205" s="40"/>
      <c r="B205" s="41"/>
      <c r="C205" s="280" t="s">
        <v>335</v>
      </c>
      <c r="D205" s="280" t="s">
        <v>284</v>
      </c>
      <c r="E205" s="281" t="s">
        <v>336</v>
      </c>
      <c r="F205" s="282" t="s">
        <v>337</v>
      </c>
      <c r="G205" s="283" t="s">
        <v>131</v>
      </c>
      <c r="H205" s="284">
        <v>1</v>
      </c>
      <c r="I205" s="285"/>
      <c r="J205" s="286">
        <f>ROUND(I205*H205,2)</f>
        <v>0</v>
      </c>
      <c r="K205" s="282" t="s">
        <v>180</v>
      </c>
      <c r="L205" s="287"/>
      <c r="M205" s="288" t="s">
        <v>39</v>
      </c>
      <c r="N205" s="289" t="s">
        <v>53</v>
      </c>
      <c r="O205" s="87"/>
      <c r="P205" s="238">
        <f>O205*H205</f>
        <v>0</v>
      </c>
      <c r="Q205" s="238">
        <v>0.17035</v>
      </c>
      <c r="R205" s="238">
        <f>Q205*H205</f>
        <v>0.17035</v>
      </c>
      <c r="S205" s="238">
        <v>0</v>
      </c>
      <c r="T205" s="238">
        <f>S205*H205</f>
        <v>0</v>
      </c>
      <c r="U205" s="239" t="s">
        <v>39</v>
      </c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0" t="s">
        <v>245</v>
      </c>
      <c r="AT205" s="240" t="s">
        <v>284</v>
      </c>
      <c r="AU205" s="240" t="s">
        <v>89</v>
      </c>
      <c r="AY205" s="18" t="s">
        <v>173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181</v>
      </c>
      <c r="BK205" s="241">
        <f>ROUND(I205*H205,2)</f>
        <v>0</v>
      </c>
      <c r="BL205" s="18" t="s">
        <v>181</v>
      </c>
      <c r="BM205" s="240" t="s">
        <v>338</v>
      </c>
    </row>
    <row r="206" s="2" customFormat="1">
      <c r="A206" s="40"/>
      <c r="B206" s="41"/>
      <c r="C206" s="42"/>
      <c r="D206" s="242" t="s">
        <v>183</v>
      </c>
      <c r="E206" s="42"/>
      <c r="F206" s="243" t="s">
        <v>337</v>
      </c>
      <c r="G206" s="42"/>
      <c r="H206" s="42"/>
      <c r="I206" s="150"/>
      <c r="J206" s="42"/>
      <c r="K206" s="42"/>
      <c r="L206" s="46"/>
      <c r="M206" s="244"/>
      <c r="N206" s="245"/>
      <c r="O206" s="87"/>
      <c r="P206" s="87"/>
      <c r="Q206" s="87"/>
      <c r="R206" s="87"/>
      <c r="S206" s="87"/>
      <c r="T206" s="87"/>
      <c r="U206" s="88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183</v>
      </c>
      <c r="AU206" s="18" t="s">
        <v>89</v>
      </c>
    </row>
    <row r="207" s="2" customFormat="1" ht="21.75" customHeight="1">
      <c r="A207" s="40"/>
      <c r="B207" s="41"/>
      <c r="C207" s="280" t="s">
        <v>339</v>
      </c>
      <c r="D207" s="280" t="s">
        <v>284</v>
      </c>
      <c r="E207" s="281" t="s">
        <v>340</v>
      </c>
      <c r="F207" s="282" t="s">
        <v>341</v>
      </c>
      <c r="G207" s="283" t="s">
        <v>131</v>
      </c>
      <c r="H207" s="284">
        <v>2</v>
      </c>
      <c r="I207" s="285"/>
      <c r="J207" s="286">
        <f>ROUND(I207*H207,2)</f>
        <v>0</v>
      </c>
      <c r="K207" s="282" t="s">
        <v>180</v>
      </c>
      <c r="L207" s="287"/>
      <c r="M207" s="288" t="s">
        <v>39</v>
      </c>
      <c r="N207" s="289" t="s">
        <v>53</v>
      </c>
      <c r="O207" s="87"/>
      <c r="P207" s="238">
        <f>O207*H207</f>
        <v>0</v>
      </c>
      <c r="Q207" s="238">
        <v>0.18223</v>
      </c>
      <c r="R207" s="238">
        <f>Q207*H207</f>
        <v>0.36446000000000001</v>
      </c>
      <c r="S207" s="238">
        <v>0</v>
      </c>
      <c r="T207" s="238">
        <f>S207*H207</f>
        <v>0</v>
      </c>
      <c r="U207" s="239" t="s">
        <v>39</v>
      </c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40" t="s">
        <v>245</v>
      </c>
      <c r="AT207" s="240" t="s">
        <v>284</v>
      </c>
      <c r="AU207" s="240" t="s">
        <v>89</v>
      </c>
      <c r="AY207" s="18" t="s">
        <v>173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181</v>
      </c>
      <c r="BK207" s="241">
        <f>ROUND(I207*H207,2)</f>
        <v>0</v>
      </c>
      <c r="BL207" s="18" t="s">
        <v>181</v>
      </c>
      <c r="BM207" s="240" t="s">
        <v>342</v>
      </c>
    </row>
    <row r="208" s="2" customFormat="1">
      <c r="A208" s="40"/>
      <c r="B208" s="41"/>
      <c r="C208" s="42"/>
      <c r="D208" s="242" t="s">
        <v>183</v>
      </c>
      <c r="E208" s="42"/>
      <c r="F208" s="243" t="s">
        <v>341</v>
      </c>
      <c r="G208" s="42"/>
      <c r="H208" s="42"/>
      <c r="I208" s="150"/>
      <c r="J208" s="42"/>
      <c r="K208" s="42"/>
      <c r="L208" s="46"/>
      <c r="M208" s="244"/>
      <c r="N208" s="245"/>
      <c r="O208" s="87"/>
      <c r="P208" s="87"/>
      <c r="Q208" s="87"/>
      <c r="R208" s="87"/>
      <c r="S208" s="87"/>
      <c r="T208" s="87"/>
      <c r="U208" s="88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183</v>
      </c>
      <c r="AU208" s="18" t="s">
        <v>89</v>
      </c>
    </row>
    <row r="209" s="2" customFormat="1">
      <c r="A209" s="40"/>
      <c r="B209" s="41"/>
      <c r="C209" s="42"/>
      <c r="D209" s="242" t="s">
        <v>187</v>
      </c>
      <c r="E209" s="42"/>
      <c r="F209" s="246" t="s">
        <v>343</v>
      </c>
      <c r="G209" s="42"/>
      <c r="H209" s="42"/>
      <c r="I209" s="150"/>
      <c r="J209" s="42"/>
      <c r="K209" s="42"/>
      <c r="L209" s="46"/>
      <c r="M209" s="244"/>
      <c r="N209" s="245"/>
      <c r="O209" s="87"/>
      <c r="P209" s="87"/>
      <c r="Q209" s="87"/>
      <c r="R209" s="87"/>
      <c r="S209" s="87"/>
      <c r="T209" s="87"/>
      <c r="U209" s="88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187</v>
      </c>
      <c r="AU209" s="18" t="s">
        <v>89</v>
      </c>
    </row>
    <row r="210" s="2" customFormat="1" ht="21.75" customHeight="1">
      <c r="A210" s="40"/>
      <c r="B210" s="41"/>
      <c r="C210" s="280" t="s">
        <v>344</v>
      </c>
      <c r="D210" s="280" t="s">
        <v>284</v>
      </c>
      <c r="E210" s="281" t="s">
        <v>345</v>
      </c>
      <c r="F210" s="282" t="s">
        <v>346</v>
      </c>
      <c r="G210" s="283" t="s">
        <v>131</v>
      </c>
      <c r="H210" s="284">
        <v>3</v>
      </c>
      <c r="I210" s="285"/>
      <c r="J210" s="286">
        <f>ROUND(I210*H210,2)</f>
        <v>0</v>
      </c>
      <c r="K210" s="282" t="s">
        <v>180</v>
      </c>
      <c r="L210" s="287"/>
      <c r="M210" s="288" t="s">
        <v>39</v>
      </c>
      <c r="N210" s="289" t="s">
        <v>53</v>
      </c>
      <c r="O210" s="87"/>
      <c r="P210" s="238">
        <f>O210*H210</f>
        <v>0</v>
      </c>
      <c r="Q210" s="238">
        <v>0.18618999999999999</v>
      </c>
      <c r="R210" s="238">
        <f>Q210*H210</f>
        <v>0.55857000000000001</v>
      </c>
      <c r="S210" s="238">
        <v>0</v>
      </c>
      <c r="T210" s="238">
        <f>S210*H210</f>
        <v>0</v>
      </c>
      <c r="U210" s="239" t="s">
        <v>39</v>
      </c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0" t="s">
        <v>245</v>
      </c>
      <c r="AT210" s="240" t="s">
        <v>284</v>
      </c>
      <c r="AU210" s="240" t="s">
        <v>89</v>
      </c>
      <c r="AY210" s="18" t="s">
        <v>173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181</v>
      </c>
      <c r="BK210" s="241">
        <f>ROUND(I210*H210,2)</f>
        <v>0</v>
      </c>
      <c r="BL210" s="18" t="s">
        <v>181</v>
      </c>
      <c r="BM210" s="240" t="s">
        <v>347</v>
      </c>
    </row>
    <row r="211" s="2" customFormat="1">
      <c r="A211" s="40"/>
      <c r="B211" s="41"/>
      <c r="C211" s="42"/>
      <c r="D211" s="242" t="s">
        <v>183</v>
      </c>
      <c r="E211" s="42"/>
      <c r="F211" s="243" t="s">
        <v>346</v>
      </c>
      <c r="G211" s="42"/>
      <c r="H211" s="42"/>
      <c r="I211" s="150"/>
      <c r="J211" s="42"/>
      <c r="K211" s="42"/>
      <c r="L211" s="46"/>
      <c r="M211" s="244"/>
      <c r="N211" s="245"/>
      <c r="O211" s="87"/>
      <c r="P211" s="87"/>
      <c r="Q211" s="87"/>
      <c r="R211" s="87"/>
      <c r="S211" s="87"/>
      <c r="T211" s="87"/>
      <c r="U211" s="88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183</v>
      </c>
      <c r="AU211" s="18" t="s">
        <v>89</v>
      </c>
    </row>
    <row r="212" s="2" customFormat="1">
      <c r="A212" s="40"/>
      <c r="B212" s="41"/>
      <c r="C212" s="42"/>
      <c r="D212" s="242" t="s">
        <v>187</v>
      </c>
      <c r="E212" s="42"/>
      <c r="F212" s="246" t="s">
        <v>348</v>
      </c>
      <c r="G212" s="42"/>
      <c r="H212" s="42"/>
      <c r="I212" s="150"/>
      <c r="J212" s="42"/>
      <c r="K212" s="42"/>
      <c r="L212" s="46"/>
      <c r="M212" s="244"/>
      <c r="N212" s="245"/>
      <c r="O212" s="87"/>
      <c r="P212" s="87"/>
      <c r="Q212" s="87"/>
      <c r="R212" s="87"/>
      <c r="S212" s="87"/>
      <c r="T212" s="87"/>
      <c r="U212" s="88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187</v>
      </c>
      <c r="AU212" s="18" t="s">
        <v>89</v>
      </c>
    </row>
    <row r="213" s="2" customFormat="1" ht="21.75" customHeight="1">
      <c r="A213" s="40"/>
      <c r="B213" s="41"/>
      <c r="C213" s="280" t="s">
        <v>349</v>
      </c>
      <c r="D213" s="280" t="s">
        <v>284</v>
      </c>
      <c r="E213" s="281" t="s">
        <v>350</v>
      </c>
      <c r="F213" s="282" t="s">
        <v>351</v>
      </c>
      <c r="G213" s="283" t="s">
        <v>131</v>
      </c>
      <c r="H213" s="284">
        <v>2</v>
      </c>
      <c r="I213" s="285"/>
      <c r="J213" s="286">
        <f>ROUND(I213*H213,2)</f>
        <v>0</v>
      </c>
      <c r="K213" s="282" t="s">
        <v>180</v>
      </c>
      <c r="L213" s="287"/>
      <c r="M213" s="288" t="s">
        <v>39</v>
      </c>
      <c r="N213" s="289" t="s">
        <v>53</v>
      </c>
      <c r="O213" s="87"/>
      <c r="P213" s="238">
        <f>O213*H213</f>
        <v>0</v>
      </c>
      <c r="Q213" s="238">
        <v>0.19015000000000001</v>
      </c>
      <c r="R213" s="238">
        <f>Q213*H213</f>
        <v>0.38030000000000003</v>
      </c>
      <c r="S213" s="238">
        <v>0</v>
      </c>
      <c r="T213" s="238">
        <f>S213*H213</f>
        <v>0</v>
      </c>
      <c r="U213" s="239" t="s">
        <v>39</v>
      </c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0" t="s">
        <v>245</v>
      </c>
      <c r="AT213" s="240" t="s">
        <v>284</v>
      </c>
      <c r="AU213" s="240" t="s">
        <v>89</v>
      </c>
      <c r="AY213" s="18" t="s">
        <v>173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181</v>
      </c>
      <c r="BK213" s="241">
        <f>ROUND(I213*H213,2)</f>
        <v>0</v>
      </c>
      <c r="BL213" s="18" t="s">
        <v>181</v>
      </c>
      <c r="BM213" s="240" t="s">
        <v>352</v>
      </c>
    </row>
    <row r="214" s="2" customFormat="1">
      <c r="A214" s="40"/>
      <c r="B214" s="41"/>
      <c r="C214" s="42"/>
      <c r="D214" s="242" t="s">
        <v>183</v>
      </c>
      <c r="E214" s="42"/>
      <c r="F214" s="243" t="s">
        <v>351</v>
      </c>
      <c r="G214" s="42"/>
      <c r="H214" s="42"/>
      <c r="I214" s="150"/>
      <c r="J214" s="42"/>
      <c r="K214" s="42"/>
      <c r="L214" s="46"/>
      <c r="M214" s="244"/>
      <c r="N214" s="245"/>
      <c r="O214" s="87"/>
      <c r="P214" s="87"/>
      <c r="Q214" s="87"/>
      <c r="R214" s="87"/>
      <c r="S214" s="87"/>
      <c r="T214" s="87"/>
      <c r="U214" s="88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183</v>
      </c>
      <c r="AU214" s="18" t="s">
        <v>89</v>
      </c>
    </row>
    <row r="215" s="2" customFormat="1">
      <c r="A215" s="40"/>
      <c r="B215" s="41"/>
      <c r="C215" s="42"/>
      <c r="D215" s="242" t="s">
        <v>187</v>
      </c>
      <c r="E215" s="42"/>
      <c r="F215" s="246" t="s">
        <v>353</v>
      </c>
      <c r="G215" s="42"/>
      <c r="H215" s="42"/>
      <c r="I215" s="150"/>
      <c r="J215" s="42"/>
      <c r="K215" s="42"/>
      <c r="L215" s="46"/>
      <c r="M215" s="244"/>
      <c r="N215" s="245"/>
      <c r="O215" s="87"/>
      <c r="P215" s="87"/>
      <c r="Q215" s="87"/>
      <c r="R215" s="87"/>
      <c r="S215" s="87"/>
      <c r="T215" s="87"/>
      <c r="U215" s="88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8" t="s">
        <v>187</v>
      </c>
      <c r="AU215" s="18" t="s">
        <v>89</v>
      </c>
    </row>
    <row r="216" s="2" customFormat="1" ht="21.75" customHeight="1">
      <c r="A216" s="40"/>
      <c r="B216" s="41"/>
      <c r="C216" s="280" t="s">
        <v>354</v>
      </c>
      <c r="D216" s="280" t="s">
        <v>284</v>
      </c>
      <c r="E216" s="281" t="s">
        <v>355</v>
      </c>
      <c r="F216" s="282" t="s">
        <v>356</v>
      </c>
      <c r="G216" s="283" t="s">
        <v>131</v>
      </c>
      <c r="H216" s="284">
        <v>1</v>
      </c>
      <c r="I216" s="285"/>
      <c r="J216" s="286">
        <f>ROUND(I216*H216,2)</f>
        <v>0</v>
      </c>
      <c r="K216" s="282" t="s">
        <v>180</v>
      </c>
      <c r="L216" s="287"/>
      <c r="M216" s="288" t="s">
        <v>39</v>
      </c>
      <c r="N216" s="289" t="s">
        <v>53</v>
      </c>
      <c r="O216" s="87"/>
      <c r="P216" s="238">
        <f>O216*H216</f>
        <v>0</v>
      </c>
      <c r="Q216" s="238">
        <v>9.4499999999999993</v>
      </c>
      <c r="R216" s="238">
        <f>Q216*H216</f>
        <v>9.4499999999999993</v>
      </c>
      <c r="S216" s="238">
        <v>0</v>
      </c>
      <c r="T216" s="238">
        <f>S216*H216</f>
        <v>0</v>
      </c>
      <c r="U216" s="239" t="s">
        <v>39</v>
      </c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40" t="s">
        <v>245</v>
      </c>
      <c r="AT216" s="240" t="s">
        <v>284</v>
      </c>
      <c r="AU216" s="240" t="s">
        <v>89</v>
      </c>
      <c r="AY216" s="18" t="s">
        <v>173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181</v>
      </c>
      <c r="BK216" s="241">
        <f>ROUND(I216*H216,2)</f>
        <v>0</v>
      </c>
      <c r="BL216" s="18" t="s">
        <v>181</v>
      </c>
      <c r="BM216" s="240" t="s">
        <v>357</v>
      </c>
    </row>
    <row r="217" s="2" customFormat="1">
      <c r="A217" s="40"/>
      <c r="B217" s="41"/>
      <c r="C217" s="42"/>
      <c r="D217" s="242" t="s">
        <v>183</v>
      </c>
      <c r="E217" s="42"/>
      <c r="F217" s="243" t="s">
        <v>356</v>
      </c>
      <c r="G217" s="42"/>
      <c r="H217" s="42"/>
      <c r="I217" s="150"/>
      <c r="J217" s="42"/>
      <c r="K217" s="42"/>
      <c r="L217" s="46"/>
      <c r="M217" s="244"/>
      <c r="N217" s="245"/>
      <c r="O217" s="87"/>
      <c r="P217" s="87"/>
      <c r="Q217" s="87"/>
      <c r="R217" s="87"/>
      <c r="S217" s="87"/>
      <c r="T217" s="87"/>
      <c r="U217" s="88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183</v>
      </c>
      <c r="AU217" s="18" t="s">
        <v>89</v>
      </c>
    </row>
    <row r="218" s="2" customFormat="1">
      <c r="A218" s="40"/>
      <c r="B218" s="41"/>
      <c r="C218" s="42"/>
      <c r="D218" s="242" t="s">
        <v>187</v>
      </c>
      <c r="E218" s="42"/>
      <c r="F218" s="246" t="s">
        <v>358</v>
      </c>
      <c r="G218" s="42"/>
      <c r="H218" s="42"/>
      <c r="I218" s="150"/>
      <c r="J218" s="42"/>
      <c r="K218" s="42"/>
      <c r="L218" s="46"/>
      <c r="M218" s="244"/>
      <c r="N218" s="245"/>
      <c r="O218" s="87"/>
      <c r="P218" s="87"/>
      <c r="Q218" s="87"/>
      <c r="R218" s="87"/>
      <c r="S218" s="87"/>
      <c r="T218" s="87"/>
      <c r="U218" s="88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187</v>
      </c>
      <c r="AU218" s="18" t="s">
        <v>89</v>
      </c>
    </row>
    <row r="219" s="13" customFormat="1">
      <c r="A219" s="13"/>
      <c r="B219" s="247"/>
      <c r="C219" s="248"/>
      <c r="D219" s="242" t="s">
        <v>189</v>
      </c>
      <c r="E219" s="249" t="s">
        <v>39</v>
      </c>
      <c r="F219" s="250" t="s">
        <v>359</v>
      </c>
      <c r="G219" s="248"/>
      <c r="H219" s="251">
        <v>1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5"/>
      <c r="U219" s="256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7" t="s">
        <v>189</v>
      </c>
      <c r="AU219" s="257" t="s">
        <v>89</v>
      </c>
      <c r="AV219" s="13" t="s">
        <v>89</v>
      </c>
      <c r="AW219" s="13" t="s">
        <v>41</v>
      </c>
      <c r="AX219" s="13" t="s">
        <v>80</v>
      </c>
      <c r="AY219" s="257" t="s">
        <v>173</v>
      </c>
    </row>
    <row r="220" s="14" customFormat="1">
      <c r="A220" s="14"/>
      <c r="B220" s="258"/>
      <c r="C220" s="259"/>
      <c r="D220" s="242" t="s">
        <v>189</v>
      </c>
      <c r="E220" s="260" t="s">
        <v>39</v>
      </c>
      <c r="F220" s="261" t="s">
        <v>191</v>
      </c>
      <c r="G220" s="259"/>
      <c r="H220" s="262">
        <v>1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6"/>
      <c r="U220" s="267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8" t="s">
        <v>189</v>
      </c>
      <c r="AU220" s="268" t="s">
        <v>89</v>
      </c>
      <c r="AV220" s="14" t="s">
        <v>181</v>
      </c>
      <c r="AW220" s="14" t="s">
        <v>41</v>
      </c>
      <c r="AX220" s="14" t="s">
        <v>87</v>
      </c>
      <c r="AY220" s="268" t="s">
        <v>173</v>
      </c>
    </row>
    <row r="221" s="2" customFormat="1" ht="21.75" customHeight="1">
      <c r="A221" s="40"/>
      <c r="B221" s="41"/>
      <c r="C221" s="280" t="s">
        <v>360</v>
      </c>
      <c r="D221" s="280" t="s">
        <v>284</v>
      </c>
      <c r="E221" s="281" t="s">
        <v>361</v>
      </c>
      <c r="F221" s="282" t="s">
        <v>362</v>
      </c>
      <c r="G221" s="283" t="s">
        <v>131</v>
      </c>
      <c r="H221" s="284">
        <v>1</v>
      </c>
      <c r="I221" s="285"/>
      <c r="J221" s="286">
        <f>ROUND(I221*H221,2)</f>
        <v>0</v>
      </c>
      <c r="K221" s="282" t="s">
        <v>180</v>
      </c>
      <c r="L221" s="287"/>
      <c r="M221" s="288" t="s">
        <v>39</v>
      </c>
      <c r="N221" s="289" t="s">
        <v>53</v>
      </c>
      <c r="O221" s="87"/>
      <c r="P221" s="238">
        <f>O221*H221</f>
        <v>0</v>
      </c>
      <c r="Q221" s="238">
        <v>0.19411999999999999</v>
      </c>
      <c r="R221" s="238">
        <f>Q221*H221</f>
        <v>0.19411999999999999</v>
      </c>
      <c r="S221" s="238">
        <v>0</v>
      </c>
      <c r="T221" s="238">
        <f>S221*H221</f>
        <v>0</v>
      </c>
      <c r="U221" s="239" t="s">
        <v>39</v>
      </c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40" t="s">
        <v>245</v>
      </c>
      <c r="AT221" s="240" t="s">
        <v>284</v>
      </c>
      <c r="AU221" s="240" t="s">
        <v>89</v>
      </c>
      <c r="AY221" s="18" t="s">
        <v>173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181</v>
      </c>
      <c r="BK221" s="241">
        <f>ROUND(I221*H221,2)</f>
        <v>0</v>
      </c>
      <c r="BL221" s="18" t="s">
        <v>181</v>
      </c>
      <c r="BM221" s="240" t="s">
        <v>363</v>
      </c>
    </row>
    <row r="222" s="2" customFormat="1">
      <c r="A222" s="40"/>
      <c r="B222" s="41"/>
      <c r="C222" s="42"/>
      <c r="D222" s="242" t="s">
        <v>183</v>
      </c>
      <c r="E222" s="42"/>
      <c r="F222" s="243" t="s">
        <v>362</v>
      </c>
      <c r="G222" s="42"/>
      <c r="H222" s="42"/>
      <c r="I222" s="150"/>
      <c r="J222" s="42"/>
      <c r="K222" s="42"/>
      <c r="L222" s="46"/>
      <c r="M222" s="244"/>
      <c r="N222" s="245"/>
      <c r="O222" s="87"/>
      <c r="P222" s="87"/>
      <c r="Q222" s="87"/>
      <c r="R222" s="87"/>
      <c r="S222" s="87"/>
      <c r="T222" s="87"/>
      <c r="U222" s="88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8" t="s">
        <v>183</v>
      </c>
      <c r="AU222" s="18" t="s">
        <v>89</v>
      </c>
    </row>
    <row r="223" s="2" customFormat="1">
      <c r="A223" s="40"/>
      <c r="B223" s="41"/>
      <c r="C223" s="42"/>
      <c r="D223" s="242" t="s">
        <v>187</v>
      </c>
      <c r="E223" s="42"/>
      <c r="F223" s="246" t="s">
        <v>364</v>
      </c>
      <c r="G223" s="42"/>
      <c r="H223" s="42"/>
      <c r="I223" s="150"/>
      <c r="J223" s="42"/>
      <c r="K223" s="42"/>
      <c r="L223" s="46"/>
      <c r="M223" s="244"/>
      <c r="N223" s="245"/>
      <c r="O223" s="87"/>
      <c r="P223" s="87"/>
      <c r="Q223" s="87"/>
      <c r="R223" s="87"/>
      <c r="S223" s="87"/>
      <c r="T223" s="87"/>
      <c r="U223" s="88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187</v>
      </c>
      <c r="AU223" s="18" t="s">
        <v>89</v>
      </c>
    </row>
    <row r="224" s="2" customFormat="1" ht="21.75" customHeight="1">
      <c r="A224" s="40"/>
      <c r="B224" s="41"/>
      <c r="C224" s="280" t="s">
        <v>120</v>
      </c>
      <c r="D224" s="280" t="s">
        <v>284</v>
      </c>
      <c r="E224" s="281" t="s">
        <v>365</v>
      </c>
      <c r="F224" s="282" t="s">
        <v>366</v>
      </c>
      <c r="G224" s="283" t="s">
        <v>131</v>
      </c>
      <c r="H224" s="284">
        <v>2</v>
      </c>
      <c r="I224" s="285"/>
      <c r="J224" s="286">
        <f>ROUND(I224*H224,2)</f>
        <v>0</v>
      </c>
      <c r="K224" s="282" t="s">
        <v>180</v>
      </c>
      <c r="L224" s="287"/>
      <c r="M224" s="288" t="s">
        <v>39</v>
      </c>
      <c r="N224" s="289" t="s">
        <v>53</v>
      </c>
      <c r="O224" s="87"/>
      <c r="P224" s="238">
        <f>O224*H224</f>
        <v>0</v>
      </c>
      <c r="Q224" s="238">
        <v>0.10299999999999999</v>
      </c>
      <c r="R224" s="238">
        <f>Q224*H224</f>
        <v>0.20599999999999999</v>
      </c>
      <c r="S224" s="238">
        <v>0</v>
      </c>
      <c r="T224" s="238">
        <f>S224*H224</f>
        <v>0</v>
      </c>
      <c r="U224" s="239" t="s">
        <v>39</v>
      </c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40" t="s">
        <v>245</v>
      </c>
      <c r="AT224" s="240" t="s">
        <v>284</v>
      </c>
      <c r="AU224" s="240" t="s">
        <v>89</v>
      </c>
      <c r="AY224" s="18" t="s">
        <v>173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181</v>
      </c>
      <c r="BK224" s="241">
        <f>ROUND(I224*H224,2)</f>
        <v>0</v>
      </c>
      <c r="BL224" s="18" t="s">
        <v>181</v>
      </c>
      <c r="BM224" s="240" t="s">
        <v>367</v>
      </c>
    </row>
    <row r="225" s="2" customFormat="1">
      <c r="A225" s="40"/>
      <c r="B225" s="41"/>
      <c r="C225" s="42"/>
      <c r="D225" s="242" t="s">
        <v>183</v>
      </c>
      <c r="E225" s="42"/>
      <c r="F225" s="243" t="s">
        <v>366</v>
      </c>
      <c r="G225" s="42"/>
      <c r="H225" s="42"/>
      <c r="I225" s="150"/>
      <c r="J225" s="42"/>
      <c r="K225" s="42"/>
      <c r="L225" s="46"/>
      <c r="M225" s="244"/>
      <c r="N225" s="245"/>
      <c r="O225" s="87"/>
      <c r="P225" s="87"/>
      <c r="Q225" s="87"/>
      <c r="R225" s="87"/>
      <c r="S225" s="87"/>
      <c r="T225" s="87"/>
      <c r="U225" s="88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8" t="s">
        <v>183</v>
      </c>
      <c r="AU225" s="18" t="s">
        <v>89</v>
      </c>
    </row>
    <row r="226" s="2" customFormat="1">
      <c r="A226" s="40"/>
      <c r="B226" s="41"/>
      <c r="C226" s="42"/>
      <c r="D226" s="242" t="s">
        <v>187</v>
      </c>
      <c r="E226" s="42"/>
      <c r="F226" s="246" t="s">
        <v>368</v>
      </c>
      <c r="G226" s="42"/>
      <c r="H226" s="42"/>
      <c r="I226" s="150"/>
      <c r="J226" s="42"/>
      <c r="K226" s="42"/>
      <c r="L226" s="46"/>
      <c r="M226" s="244"/>
      <c r="N226" s="245"/>
      <c r="O226" s="87"/>
      <c r="P226" s="87"/>
      <c r="Q226" s="87"/>
      <c r="R226" s="87"/>
      <c r="S226" s="87"/>
      <c r="T226" s="87"/>
      <c r="U226" s="88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187</v>
      </c>
      <c r="AU226" s="18" t="s">
        <v>89</v>
      </c>
    </row>
    <row r="227" s="2" customFormat="1" ht="21.75" customHeight="1">
      <c r="A227" s="40"/>
      <c r="B227" s="41"/>
      <c r="C227" s="280" t="s">
        <v>369</v>
      </c>
      <c r="D227" s="280" t="s">
        <v>284</v>
      </c>
      <c r="E227" s="281" t="s">
        <v>370</v>
      </c>
      <c r="F227" s="282" t="s">
        <v>371</v>
      </c>
      <c r="G227" s="283" t="s">
        <v>131</v>
      </c>
      <c r="H227" s="284">
        <v>1</v>
      </c>
      <c r="I227" s="285"/>
      <c r="J227" s="286">
        <f>ROUND(I227*H227,2)</f>
        <v>0</v>
      </c>
      <c r="K227" s="282" t="s">
        <v>180</v>
      </c>
      <c r="L227" s="287"/>
      <c r="M227" s="288" t="s">
        <v>39</v>
      </c>
      <c r="N227" s="289" t="s">
        <v>53</v>
      </c>
      <c r="O227" s="87"/>
      <c r="P227" s="238">
        <f>O227*H227</f>
        <v>0</v>
      </c>
      <c r="Q227" s="238">
        <v>0.19808000000000001</v>
      </c>
      <c r="R227" s="238">
        <f>Q227*H227</f>
        <v>0.19808000000000001</v>
      </c>
      <c r="S227" s="238">
        <v>0</v>
      </c>
      <c r="T227" s="238">
        <f>S227*H227</f>
        <v>0</v>
      </c>
      <c r="U227" s="239" t="s">
        <v>39</v>
      </c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0" t="s">
        <v>245</v>
      </c>
      <c r="AT227" s="240" t="s">
        <v>284</v>
      </c>
      <c r="AU227" s="240" t="s">
        <v>89</v>
      </c>
      <c r="AY227" s="18" t="s">
        <v>173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181</v>
      </c>
      <c r="BK227" s="241">
        <f>ROUND(I227*H227,2)</f>
        <v>0</v>
      </c>
      <c r="BL227" s="18" t="s">
        <v>181</v>
      </c>
      <c r="BM227" s="240" t="s">
        <v>372</v>
      </c>
    </row>
    <row r="228" s="2" customFormat="1">
      <c r="A228" s="40"/>
      <c r="B228" s="41"/>
      <c r="C228" s="42"/>
      <c r="D228" s="242" t="s">
        <v>183</v>
      </c>
      <c r="E228" s="42"/>
      <c r="F228" s="243" t="s">
        <v>371</v>
      </c>
      <c r="G228" s="42"/>
      <c r="H228" s="42"/>
      <c r="I228" s="150"/>
      <c r="J228" s="42"/>
      <c r="K228" s="42"/>
      <c r="L228" s="46"/>
      <c r="M228" s="244"/>
      <c r="N228" s="245"/>
      <c r="O228" s="87"/>
      <c r="P228" s="87"/>
      <c r="Q228" s="87"/>
      <c r="R228" s="87"/>
      <c r="S228" s="87"/>
      <c r="T228" s="87"/>
      <c r="U228" s="88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183</v>
      </c>
      <c r="AU228" s="18" t="s">
        <v>89</v>
      </c>
    </row>
    <row r="229" s="2" customFormat="1">
      <c r="A229" s="40"/>
      <c r="B229" s="41"/>
      <c r="C229" s="42"/>
      <c r="D229" s="242" t="s">
        <v>187</v>
      </c>
      <c r="E229" s="42"/>
      <c r="F229" s="246" t="s">
        <v>364</v>
      </c>
      <c r="G229" s="42"/>
      <c r="H229" s="42"/>
      <c r="I229" s="150"/>
      <c r="J229" s="42"/>
      <c r="K229" s="42"/>
      <c r="L229" s="46"/>
      <c r="M229" s="244"/>
      <c r="N229" s="245"/>
      <c r="O229" s="87"/>
      <c r="P229" s="87"/>
      <c r="Q229" s="87"/>
      <c r="R229" s="87"/>
      <c r="S229" s="87"/>
      <c r="T229" s="87"/>
      <c r="U229" s="88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8" t="s">
        <v>187</v>
      </c>
      <c r="AU229" s="18" t="s">
        <v>89</v>
      </c>
    </row>
    <row r="230" s="2" customFormat="1" ht="21.75" customHeight="1">
      <c r="A230" s="40"/>
      <c r="B230" s="41"/>
      <c r="C230" s="280" t="s">
        <v>373</v>
      </c>
      <c r="D230" s="280" t="s">
        <v>284</v>
      </c>
      <c r="E230" s="281" t="s">
        <v>374</v>
      </c>
      <c r="F230" s="282" t="s">
        <v>375</v>
      </c>
      <c r="G230" s="283" t="s">
        <v>131</v>
      </c>
      <c r="H230" s="284">
        <v>5048</v>
      </c>
      <c r="I230" s="285"/>
      <c r="J230" s="286">
        <f>ROUND(I230*H230,2)</f>
        <v>0</v>
      </c>
      <c r="K230" s="282" t="s">
        <v>180</v>
      </c>
      <c r="L230" s="287"/>
      <c r="M230" s="288" t="s">
        <v>39</v>
      </c>
      <c r="N230" s="289" t="s">
        <v>53</v>
      </c>
      <c r="O230" s="87"/>
      <c r="P230" s="238">
        <f>O230*H230</f>
        <v>0</v>
      </c>
      <c r="Q230" s="238">
        <v>0.00123</v>
      </c>
      <c r="R230" s="238">
        <f>Q230*H230</f>
        <v>6.2090399999999999</v>
      </c>
      <c r="S230" s="238">
        <v>0</v>
      </c>
      <c r="T230" s="238">
        <f>S230*H230</f>
        <v>0</v>
      </c>
      <c r="U230" s="239" t="s">
        <v>39</v>
      </c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40" t="s">
        <v>245</v>
      </c>
      <c r="AT230" s="240" t="s">
        <v>284</v>
      </c>
      <c r="AU230" s="240" t="s">
        <v>89</v>
      </c>
      <c r="AY230" s="18" t="s">
        <v>173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181</v>
      </c>
      <c r="BK230" s="241">
        <f>ROUND(I230*H230,2)</f>
        <v>0</v>
      </c>
      <c r="BL230" s="18" t="s">
        <v>181</v>
      </c>
      <c r="BM230" s="240" t="s">
        <v>376</v>
      </c>
    </row>
    <row r="231" s="2" customFormat="1">
      <c r="A231" s="40"/>
      <c r="B231" s="41"/>
      <c r="C231" s="42"/>
      <c r="D231" s="242" t="s">
        <v>183</v>
      </c>
      <c r="E231" s="42"/>
      <c r="F231" s="243" t="s">
        <v>375</v>
      </c>
      <c r="G231" s="42"/>
      <c r="H231" s="42"/>
      <c r="I231" s="150"/>
      <c r="J231" s="42"/>
      <c r="K231" s="42"/>
      <c r="L231" s="46"/>
      <c r="M231" s="244"/>
      <c r="N231" s="245"/>
      <c r="O231" s="87"/>
      <c r="P231" s="87"/>
      <c r="Q231" s="87"/>
      <c r="R231" s="87"/>
      <c r="S231" s="87"/>
      <c r="T231" s="87"/>
      <c r="U231" s="88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183</v>
      </c>
      <c r="AU231" s="18" t="s">
        <v>89</v>
      </c>
    </row>
    <row r="232" s="2" customFormat="1">
      <c r="A232" s="40"/>
      <c r="B232" s="41"/>
      <c r="C232" s="42"/>
      <c r="D232" s="242" t="s">
        <v>187</v>
      </c>
      <c r="E232" s="42"/>
      <c r="F232" s="246" t="s">
        <v>377</v>
      </c>
      <c r="G232" s="42"/>
      <c r="H232" s="42"/>
      <c r="I232" s="150"/>
      <c r="J232" s="42"/>
      <c r="K232" s="42"/>
      <c r="L232" s="46"/>
      <c r="M232" s="244"/>
      <c r="N232" s="245"/>
      <c r="O232" s="87"/>
      <c r="P232" s="87"/>
      <c r="Q232" s="87"/>
      <c r="R232" s="87"/>
      <c r="S232" s="87"/>
      <c r="T232" s="87"/>
      <c r="U232" s="88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8" t="s">
        <v>187</v>
      </c>
      <c r="AU232" s="18" t="s">
        <v>89</v>
      </c>
    </row>
    <row r="233" s="13" customFormat="1">
      <c r="A233" s="13"/>
      <c r="B233" s="247"/>
      <c r="C233" s="248"/>
      <c r="D233" s="242" t="s">
        <v>189</v>
      </c>
      <c r="E233" s="249" t="s">
        <v>39</v>
      </c>
      <c r="F233" s="250" t="s">
        <v>378</v>
      </c>
      <c r="G233" s="248"/>
      <c r="H233" s="251">
        <v>2316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5"/>
      <c r="U233" s="256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7" t="s">
        <v>189</v>
      </c>
      <c r="AU233" s="257" t="s">
        <v>89</v>
      </c>
      <c r="AV233" s="13" t="s">
        <v>89</v>
      </c>
      <c r="AW233" s="13" t="s">
        <v>41</v>
      </c>
      <c r="AX233" s="13" t="s">
        <v>80</v>
      </c>
      <c r="AY233" s="257" t="s">
        <v>173</v>
      </c>
    </row>
    <row r="234" s="13" customFormat="1">
      <c r="A234" s="13"/>
      <c r="B234" s="247"/>
      <c r="C234" s="248"/>
      <c r="D234" s="242" t="s">
        <v>189</v>
      </c>
      <c r="E234" s="249" t="s">
        <v>39</v>
      </c>
      <c r="F234" s="250" t="s">
        <v>379</v>
      </c>
      <c r="G234" s="248"/>
      <c r="H234" s="251">
        <v>244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5"/>
      <c r="U234" s="256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7" t="s">
        <v>189</v>
      </c>
      <c r="AU234" s="257" t="s">
        <v>89</v>
      </c>
      <c r="AV234" s="13" t="s">
        <v>89</v>
      </c>
      <c r="AW234" s="13" t="s">
        <v>41</v>
      </c>
      <c r="AX234" s="13" t="s">
        <v>80</v>
      </c>
      <c r="AY234" s="257" t="s">
        <v>173</v>
      </c>
    </row>
    <row r="235" s="15" customFormat="1">
      <c r="A235" s="15"/>
      <c r="B235" s="269"/>
      <c r="C235" s="270"/>
      <c r="D235" s="242" t="s">
        <v>189</v>
      </c>
      <c r="E235" s="271" t="s">
        <v>39</v>
      </c>
      <c r="F235" s="272" t="s">
        <v>241</v>
      </c>
      <c r="G235" s="270"/>
      <c r="H235" s="273">
        <v>2560</v>
      </c>
      <c r="I235" s="274"/>
      <c r="J235" s="270"/>
      <c r="K235" s="270"/>
      <c r="L235" s="275"/>
      <c r="M235" s="276"/>
      <c r="N235" s="277"/>
      <c r="O235" s="277"/>
      <c r="P235" s="277"/>
      <c r="Q235" s="277"/>
      <c r="R235" s="277"/>
      <c r="S235" s="277"/>
      <c r="T235" s="277"/>
      <c r="U235" s="278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9" t="s">
        <v>189</v>
      </c>
      <c r="AU235" s="279" t="s">
        <v>89</v>
      </c>
      <c r="AV235" s="15" t="s">
        <v>199</v>
      </c>
      <c r="AW235" s="15" t="s">
        <v>41</v>
      </c>
      <c r="AX235" s="15" t="s">
        <v>80</v>
      </c>
      <c r="AY235" s="279" t="s">
        <v>173</v>
      </c>
    </row>
    <row r="236" s="13" customFormat="1">
      <c r="A236" s="13"/>
      <c r="B236" s="247"/>
      <c r="C236" s="248"/>
      <c r="D236" s="242" t="s">
        <v>189</v>
      </c>
      <c r="E236" s="249" t="s">
        <v>39</v>
      </c>
      <c r="F236" s="250" t="s">
        <v>380</v>
      </c>
      <c r="G236" s="248"/>
      <c r="H236" s="251">
        <v>2288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5"/>
      <c r="U236" s="256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7" t="s">
        <v>189</v>
      </c>
      <c r="AU236" s="257" t="s">
        <v>89</v>
      </c>
      <c r="AV236" s="13" t="s">
        <v>89</v>
      </c>
      <c r="AW236" s="13" t="s">
        <v>41</v>
      </c>
      <c r="AX236" s="13" t="s">
        <v>80</v>
      </c>
      <c r="AY236" s="257" t="s">
        <v>173</v>
      </c>
    </row>
    <row r="237" s="13" customFormat="1">
      <c r="A237" s="13"/>
      <c r="B237" s="247"/>
      <c r="C237" s="248"/>
      <c r="D237" s="242" t="s">
        <v>189</v>
      </c>
      <c r="E237" s="249" t="s">
        <v>39</v>
      </c>
      <c r="F237" s="250" t="s">
        <v>381</v>
      </c>
      <c r="G237" s="248"/>
      <c r="H237" s="251">
        <v>4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5"/>
      <c r="U237" s="256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7" t="s">
        <v>189</v>
      </c>
      <c r="AU237" s="257" t="s">
        <v>89</v>
      </c>
      <c r="AV237" s="13" t="s">
        <v>89</v>
      </c>
      <c r="AW237" s="13" t="s">
        <v>41</v>
      </c>
      <c r="AX237" s="13" t="s">
        <v>80</v>
      </c>
      <c r="AY237" s="257" t="s">
        <v>173</v>
      </c>
    </row>
    <row r="238" s="13" customFormat="1">
      <c r="A238" s="13"/>
      <c r="B238" s="247"/>
      <c r="C238" s="248"/>
      <c r="D238" s="242" t="s">
        <v>189</v>
      </c>
      <c r="E238" s="249" t="s">
        <v>39</v>
      </c>
      <c r="F238" s="250" t="s">
        <v>382</v>
      </c>
      <c r="G238" s="248"/>
      <c r="H238" s="251">
        <v>116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5"/>
      <c r="U238" s="256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7" t="s">
        <v>189</v>
      </c>
      <c r="AU238" s="257" t="s">
        <v>89</v>
      </c>
      <c r="AV238" s="13" t="s">
        <v>89</v>
      </c>
      <c r="AW238" s="13" t="s">
        <v>41</v>
      </c>
      <c r="AX238" s="13" t="s">
        <v>80</v>
      </c>
      <c r="AY238" s="257" t="s">
        <v>173</v>
      </c>
    </row>
    <row r="239" s="15" customFormat="1">
      <c r="A239" s="15"/>
      <c r="B239" s="269"/>
      <c r="C239" s="270"/>
      <c r="D239" s="242" t="s">
        <v>189</v>
      </c>
      <c r="E239" s="271" t="s">
        <v>39</v>
      </c>
      <c r="F239" s="272" t="s">
        <v>241</v>
      </c>
      <c r="G239" s="270"/>
      <c r="H239" s="273">
        <v>2408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7"/>
      <c r="U239" s="278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189</v>
      </c>
      <c r="AU239" s="279" t="s">
        <v>89</v>
      </c>
      <c r="AV239" s="15" t="s">
        <v>199</v>
      </c>
      <c r="AW239" s="15" t="s">
        <v>41</v>
      </c>
      <c r="AX239" s="15" t="s">
        <v>80</v>
      </c>
      <c r="AY239" s="279" t="s">
        <v>173</v>
      </c>
    </row>
    <row r="240" s="13" customFormat="1">
      <c r="A240" s="13"/>
      <c r="B240" s="247"/>
      <c r="C240" s="248"/>
      <c r="D240" s="242" t="s">
        <v>189</v>
      </c>
      <c r="E240" s="249" t="s">
        <v>39</v>
      </c>
      <c r="F240" s="250" t="s">
        <v>383</v>
      </c>
      <c r="G240" s="248"/>
      <c r="H240" s="251">
        <v>80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5"/>
      <c r="U240" s="256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7" t="s">
        <v>189</v>
      </c>
      <c r="AU240" s="257" t="s">
        <v>89</v>
      </c>
      <c r="AV240" s="13" t="s">
        <v>89</v>
      </c>
      <c r="AW240" s="13" t="s">
        <v>41</v>
      </c>
      <c r="AX240" s="13" t="s">
        <v>80</v>
      </c>
      <c r="AY240" s="257" t="s">
        <v>173</v>
      </c>
    </row>
    <row r="241" s="14" customFormat="1">
      <c r="A241" s="14"/>
      <c r="B241" s="258"/>
      <c r="C241" s="259"/>
      <c r="D241" s="242" t="s">
        <v>189</v>
      </c>
      <c r="E241" s="260" t="s">
        <v>384</v>
      </c>
      <c r="F241" s="261" t="s">
        <v>191</v>
      </c>
      <c r="G241" s="259"/>
      <c r="H241" s="262">
        <v>5048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6"/>
      <c r="U241" s="267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8" t="s">
        <v>189</v>
      </c>
      <c r="AU241" s="268" t="s">
        <v>89</v>
      </c>
      <c r="AV241" s="14" t="s">
        <v>181</v>
      </c>
      <c r="AW241" s="14" t="s">
        <v>41</v>
      </c>
      <c r="AX241" s="14" t="s">
        <v>87</v>
      </c>
      <c r="AY241" s="268" t="s">
        <v>173</v>
      </c>
    </row>
    <row r="242" s="2" customFormat="1" ht="21.75" customHeight="1">
      <c r="A242" s="40"/>
      <c r="B242" s="41"/>
      <c r="C242" s="280" t="s">
        <v>385</v>
      </c>
      <c r="D242" s="280" t="s">
        <v>284</v>
      </c>
      <c r="E242" s="281" t="s">
        <v>386</v>
      </c>
      <c r="F242" s="282" t="s">
        <v>387</v>
      </c>
      <c r="G242" s="283" t="s">
        <v>131</v>
      </c>
      <c r="H242" s="284">
        <v>2826</v>
      </c>
      <c r="I242" s="285"/>
      <c r="J242" s="286">
        <f>ROUND(I242*H242,2)</f>
        <v>0</v>
      </c>
      <c r="K242" s="282" t="s">
        <v>180</v>
      </c>
      <c r="L242" s="287"/>
      <c r="M242" s="288" t="s">
        <v>39</v>
      </c>
      <c r="N242" s="289" t="s">
        <v>53</v>
      </c>
      <c r="O242" s="87"/>
      <c r="P242" s="238">
        <f>O242*H242</f>
        <v>0</v>
      </c>
      <c r="Q242" s="238">
        <v>0.00018000000000000001</v>
      </c>
      <c r="R242" s="238">
        <f>Q242*H242</f>
        <v>0.50868000000000002</v>
      </c>
      <c r="S242" s="238">
        <v>0</v>
      </c>
      <c r="T242" s="238">
        <f>S242*H242</f>
        <v>0</v>
      </c>
      <c r="U242" s="239" t="s">
        <v>39</v>
      </c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40" t="s">
        <v>245</v>
      </c>
      <c r="AT242" s="240" t="s">
        <v>284</v>
      </c>
      <c r="AU242" s="240" t="s">
        <v>89</v>
      </c>
      <c r="AY242" s="18" t="s">
        <v>173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181</v>
      </c>
      <c r="BK242" s="241">
        <f>ROUND(I242*H242,2)</f>
        <v>0</v>
      </c>
      <c r="BL242" s="18" t="s">
        <v>181</v>
      </c>
      <c r="BM242" s="240" t="s">
        <v>388</v>
      </c>
    </row>
    <row r="243" s="2" customFormat="1">
      <c r="A243" s="40"/>
      <c r="B243" s="41"/>
      <c r="C243" s="42"/>
      <c r="D243" s="242" t="s">
        <v>183</v>
      </c>
      <c r="E243" s="42"/>
      <c r="F243" s="243" t="s">
        <v>387</v>
      </c>
      <c r="G243" s="42"/>
      <c r="H243" s="42"/>
      <c r="I243" s="150"/>
      <c r="J243" s="42"/>
      <c r="K243" s="42"/>
      <c r="L243" s="46"/>
      <c r="M243" s="244"/>
      <c r="N243" s="245"/>
      <c r="O243" s="87"/>
      <c r="P243" s="87"/>
      <c r="Q243" s="87"/>
      <c r="R243" s="87"/>
      <c r="S243" s="87"/>
      <c r="T243" s="87"/>
      <c r="U243" s="88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183</v>
      </c>
      <c r="AU243" s="18" t="s">
        <v>89</v>
      </c>
    </row>
    <row r="244" s="2" customFormat="1">
      <c r="A244" s="40"/>
      <c r="B244" s="41"/>
      <c r="C244" s="42"/>
      <c r="D244" s="242" t="s">
        <v>187</v>
      </c>
      <c r="E244" s="42"/>
      <c r="F244" s="246" t="s">
        <v>389</v>
      </c>
      <c r="G244" s="42"/>
      <c r="H244" s="42"/>
      <c r="I244" s="150"/>
      <c r="J244" s="42"/>
      <c r="K244" s="42"/>
      <c r="L244" s="46"/>
      <c r="M244" s="244"/>
      <c r="N244" s="245"/>
      <c r="O244" s="87"/>
      <c r="P244" s="87"/>
      <c r="Q244" s="87"/>
      <c r="R244" s="87"/>
      <c r="S244" s="87"/>
      <c r="T244" s="87"/>
      <c r="U244" s="88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187</v>
      </c>
      <c r="AU244" s="18" t="s">
        <v>89</v>
      </c>
    </row>
    <row r="245" s="13" customFormat="1">
      <c r="A245" s="13"/>
      <c r="B245" s="247"/>
      <c r="C245" s="248"/>
      <c r="D245" s="242" t="s">
        <v>189</v>
      </c>
      <c r="E245" s="249" t="s">
        <v>39</v>
      </c>
      <c r="F245" s="250" t="s">
        <v>390</v>
      </c>
      <c r="G245" s="248"/>
      <c r="H245" s="251">
        <v>1158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5"/>
      <c r="U245" s="256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7" t="s">
        <v>189</v>
      </c>
      <c r="AU245" s="257" t="s">
        <v>89</v>
      </c>
      <c r="AV245" s="13" t="s">
        <v>89</v>
      </c>
      <c r="AW245" s="13" t="s">
        <v>41</v>
      </c>
      <c r="AX245" s="13" t="s">
        <v>80</v>
      </c>
      <c r="AY245" s="257" t="s">
        <v>173</v>
      </c>
    </row>
    <row r="246" s="13" customFormat="1">
      <c r="A246" s="13"/>
      <c r="B246" s="247"/>
      <c r="C246" s="248"/>
      <c r="D246" s="242" t="s">
        <v>189</v>
      </c>
      <c r="E246" s="249" t="s">
        <v>39</v>
      </c>
      <c r="F246" s="250" t="s">
        <v>391</v>
      </c>
      <c r="G246" s="248"/>
      <c r="H246" s="251">
        <v>122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5"/>
      <c r="U246" s="256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7" t="s">
        <v>189</v>
      </c>
      <c r="AU246" s="257" t="s">
        <v>89</v>
      </c>
      <c r="AV246" s="13" t="s">
        <v>89</v>
      </c>
      <c r="AW246" s="13" t="s">
        <v>41</v>
      </c>
      <c r="AX246" s="13" t="s">
        <v>80</v>
      </c>
      <c r="AY246" s="257" t="s">
        <v>173</v>
      </c>
    </row>
    <row r="247" s="13" customFormat="1">
      <c r="A247" s="13"/>
      <c r="B247" s="247"/>
      <c r="C247" s="248"/>
      <c r="D247" s="242" t="s">
        <v>189</v>
      </c>
      <c r="E247" s="249" t="s">
        <v>39</v>
      </c>
      <c r="F247" s="250" t="s">
        <v>392</v>
      </c>
      <c r="G247" s="248"/>
      <c r="H247" s="251">
        <v>1144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5"/>
      <c r="U247" s="256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7" t="s">
        <v>189</v>
      </c>
      <c r="AU247" s="257" t="s">
        <v>89</v>
      </c>
      <c r="AV247" s="13" t="s">
        <v>89</v>
      </c>
      <c r="AW247" s="13" t="s">
        <v>41</v>
      </c>
      <c r="AX247" s="13" t="s">
        <v>80</v>
      </c>
      <c r="AY247" s="257" t="s">
        <v>173</v>
      </c>
    </row>
    <row r="248" s="13" customFormat="1">
      <c r="A248" s="13"/>
      <c r="B248" s="247"/>
      <c r="C248" s="248"/>
      <c r="D248" s="242" t="s">
        <v>189</v>
      </c>
      <c r="E248" s="249" t="s">
        <v>39</v>
      </c>
      <c r="F248" s="250" t="s">
        <v>393</v>
      </c>
      <c r="G248" s="248"/>
      <c r="H248" s="251">
        <v>2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5"/>
      <c r="U248" s="256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7" t="s">
        <v>189</v>
      </c>
      <c r="AU248" s="257" t="s">
        <v>89</v>
      </c>
      <c r="AV248" s="13" t="s">
        <v>89</v>
      </c>
      <c r="AW248" s="13" t="s">
        <v>41</v>
      </c>
      <c r="AX248" s="13" t="s">
        <v>80</v>
      </c>
      <c r="AY248" s="257" t="s">
        <v>173</v>
      </c>
    </row>
    <row r="249" s="13" customFormat="1">
      <c r="A249" s="13"/>
      <c r="B249" s="247"/>
      <c r="C249" s="248"/>
      <c r="D249" s="242" t="s">
        <v>189</v>
      </c>
      <c r="E249" s="249" t="s">
        <v>39</v>
      </c>
      <c r="F249" s="250" t="s">
        <v>394</v>
      </c>
      <c r="G249" s="248"/>
      <c r="H249" s="251">
        <v>58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5"/>
      <c r="U249" s="256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7" t="s">
        <v>189</v>
      </c>
      <c r="AU249" s="257" t="s">
        <v>89</v>
      </c>
      <c r="AV249" s="13" t="s">
        <v>89</v>
      </c>
      <c r="AW249" s="13" t="s">
        <v>41</v>
      </c>
      <c r="AX249" s="13" t="s">
        <v>80</v>
      </c>
      <c r="AY249" s="257" t="s">
        <v>173</v>
      </c>
    </row>
    <row r="250" s="13" customFormat="1">
      <c r="A250" s="13"/>
      <c r="B250" s="247"/>
      <c r="C250" s="248"/>
      <c r="D250" s="242" t="s">
        <v>189</v>
      </c>
      <c r="E250" s="249" t="s">
        <v>39</v>
      </c>
      <c r="F250" s="250" t="s">
        <v>395</v>
      </c>
      <c r="G250" s="248"/>
      <c r="H250" s="251">
        <v>40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5"/>
      <c r="U250" s="256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7" t="s">
        <v>189</v>
      </c>
      <c r="AU250" s="257" t="s">
        <v>89</v>
      </c>
      <c r="AV250" s="13" t="s">
        <v>89</v>
      </c>
      <c r="AW250" s="13" t="s">
        <v>41</v>
      </c>
      <c r="AX250" s="13" t="s">
        <v>80</v>
      </c>
      <c r="AY250" s="257" t="s">
        <v>173</v>
      </c>
    </row>
    <row r="251" s="13" customFormat="1">
      <c r="A251" s="13"/>
      <c r="B251" s="247"/>
      <c r="C251" s="248"/>
      <c r="D251" s="242" t="s">
        <v>189</v>
      </c>
      <c r="E251" s="249" t="s">
        <v>39</v>
      </c>
      <c r="F251" s="250" t="s">
        <v>396</v>
      </c>
      <c r="G251" s="248"/>
      <c r="H251" s="251">
        <v>124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5"/>
      <c r="U251" s="256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7" t="s">
        <v>189</v>
      </c>
      <c r="AU251" s="257" t="s">
        <v>89</v>
      </c>
      <c r="AV251" s="13" t="s">
        <v>89</v>
      </c>
      <c r="AW251" s="13" t="s">
        <v>41</v>
      </c>
      <c r="AX251" s="13" t="s">
        <v>80</v>
      </c>
      <c r="AY251" s="257" t="s">
        <v>173</v>
      </c>
    </row>
    <row r="252" s="13" customFormat="1">
      <c r="A252" s="13"/>
      <c r="B252" s="247"/>
      <c r="C252" s="248"/>
      <c r="D252" s="242" t="s">
        <v>189</v>
      </c>
      <c r="E252" s="249" t="s">
        <v>39</v>
      </c>
      <c r="F252" s="250" t="s">
        <v>397</v>
      </c>
      <c r="G252" s="248"/>
      <c r="H252" s="251">
        <v>178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5"/>
      <c r="U252" s="256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7" t="s">
        <v>189</v>
      </c>
      <c r="AU252" s="257" t="s">
        <v>89</v>
      </c>
      <c r="AV252" s="13" t="s">
        <v>89</v>
      </c>
      <c r="AW252" s="13" t="s">
        <v>41</v>
      </c>
      <c r="AX252" s="13" t="s">
        <v>80</v>
      </c>
      <c r="AY252" s="257" t="s">
        <v>173</v>
      </c>
    </row>
    <row r="253" s="14" customFormat="1">
      <c r="A253" s="14"/>
      <c r="B253" s="258"/>
      <c r="C253" s="259"/>
      <c r="D253" s="242" t="s">
        <v>189</v>
      </c>
      <c r="E253" s="260" t="s">
        <v>39</v>
      </c>
      <c r="F253" s="261" t="s">
        <v>191</v>
      </c>
      <c r="G253" s="259"/>
      <c r="H253" s="262">
        <v>2826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6"/>
      <c r="U253" s="267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8" t="s">
        <v>189</v>
      </c>
      <c r="AU253" s="268" t="s">
        <v>89</v>
      </c>
      <c r="AV253" s="14" t="s">
        <v>181</v>
      </c>
      <c r="AW253" s="14" t="s">
        <v>41</v>
      </c>
      <c r="AX253" s="14" t="s">
        <v>87</v>
      </c>
      <c r="AY253" s="268" t="s">
        <v>173</v>
      </c>
    </row>
    <row r="254" s="2" customFormat="1" ht="21.75" customHeight="1">
      <c r="A254" s="40"/>
      <c r="B254" s="41"/>
      <c r="C254" s="280" t="s">
        <v>398</v>
      </c>
      <c r="D254" s="280" t="s">
        <v>284</v>
      </c>
      <c r="E254" s="281" t="s">
        <v>399</v>
      </c>
      <c r="F254" s="282" t="s">
        <v>400</v>
      </c>
      <c r="G254" s="283" t="s">
        <v>131</v>
      </c>
      <c r="H254" s="284">
        <v>42</v>
      </c>
      <c r="I254" s="285"/>
      <c r="J254" s="286">
        <f>ROUND(I254*H254,2)</f>
        <v>0</v>
      </c>
      <c r="K254" s="282" t="s">
        <v>180</v>
      </c>
      <c r="L254" s="287"/>
      <c r="M254" s="288" t="s">
        <v>39</v>
      </c>
      <c r="N254" s="289" t="s">
        <v>53</v>
      </c>
      <c r="O254" s="87"/>
      <c r="P254" s="238">
        <f>O254*H254</f>
        <v>0</v>
      </c>
      <c r="Q254" s="238">
        <v>9.0000000000000006E-05</v>
      </c>
      <c r="R254" s="238">
        <f>Q254*H254</f>
        <v>0.0037800000000000004</v>
      </c>
      <c r="S254" s="238">
        <v>0</v>
      </c>
      <c r="T254" s="238">
        <f>S254*H254</f>
        <v>0</v>
      </c>
      <c r="U254" s="239" t="s">
        <v>39</v>
      </c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40" t="s">
        <v>245</v>
      </c>
      <c r="AT254" s="240" t="s">
        <v>284</v>
      </c>
      <c r="AU254" s="240" t="s">
        <v>89</v>
      </c>
      <c r="AY254" s="18" t="s">
        <v>173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181</v>
      </c>
      <c r="BK254" s="241">
        <f>ROUND(I254*H254,2)</f>
        <v>0</v>
      </c>
      <c r="BL254" s="18" t="s">
        <v>181</v>
      </c>
      <c r="BM254" s="240" t="s">
        <v>401</v>
      </c>
    </row>
    <row r="255" s="2" customFormat="1">
      <c r="A255" s="40"/>
      <c r="B255" s="41"/>
      <c r="C255" s="42"/>
      <c r="D255" s="242" t="s">
        <v>183</v>
      </c>
      <c r="E255" s="42"/>
      <c r="F255" s="243" t="s">
        <v>400</v>
      </c>
      <c r="G255" s="42"/>
      <c r="H255" s="42"/>
      <c r="I255" s="150"/>
      <c r="J255" s="42"/>
      <c r="K255" s="42"/>
      <c r="L255" s="46"/>
      <c r="M255" s="244"/>
      <c r="N255" s="245"/>
      <c r="O255" s="87"/>
      <c r="P255" s="87"/>
      <c r="Q255" s="87"/>
      <c r="R255" s="87"/>
      <c r="S255" s="87"/>
      <c r="T255" s="87"/>
      <c r="U255" s="88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8" t="s">
        <v>183</v>
      </c>
      <c r="AU255" s="18" t="s">
        <v>89</v>
      </c>
    </row>
    <row r="256" s="2" customFormat="1">
      <c r="A256" s="40"/>
      <c r="B256" s="41"/>
      <c r="C256" s="42"/>
      <c r="D256" s="242" t="s">
        <v>187</v>
      </c>
      <c r="E256" s="42"/>
      <c r="F256" s="246" t="s">
        <v>402</v>
      </c>
      <c r="G256" s="42"/>
      <c r="H256" s="42"/>
      <c r="I256" s="150"/>
      <c r="J256" s="42"/>
      <c r="K256" s="42"/>
      <c r="L256" s="46"/>
      <c r="M256" s="244"/>
      <c r="N256" s="245"/>
      <c r="O256" s="87"/>
      <c r="P256" s="87"/>
      <c r="Q256" s="87"/>
      <c r="R256" s="87"/>
      <c r="S256" s="87"/>
      <c r="T256" s="87"/>
      <c r="U256" s="88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8" t="s">
        <v>187</v>
      </c>
      <c r="AU256" s="18" t="s">
        <v>89</v>
      </c>
    </row>
    <row r="257" s="13" customFormat="1">
      <c r="A257" s="13"/>
      <c r="B257" s="247"/>
      <c r="C257" s="248"/>
      <c r="D257" s="242" t="s">
        <v>189</v>
      </c>
      <c r="E257" s="249" t="s">
        <v>39</v>
      </c>
      <c r="F257" s="250" t="s">
        <v>403</v>
      </c>
      <c r="G257" s="248"/>
      <c r="H257" s="251">
        <v>40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5"/>
      <c r="U257" s="256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7" t="s">
        <v>189</v>
      </c>
      <c r="AU257" s="257" t="s">
        <v>89</v>
      </c>
      <c r="AV257" s="13" t="s">
        <v>89</v>
      </c>
      <c r="AW257" s="13" t="s">
        <v>41</v>
      </c>
      <c r="AX257" s="13" t="s">
        <v>80</v>
      </c>
      <c r="AY257" s="257" t="s">
        <v>173</v>
      </c>
    </row>
    <row r="258" s="13" customFormat="1">
      <c r="A258" s="13"/>
      <c r="B258" s="247"/>
      <c r="C258" s="248"/>
      <c r="D258" s="242" t="s">
        <v>189</v>
      </c>
      <c r="E258" s="249" t="s">
        <v>39</v>
      </c>
      <c r="F258" s="250" t="s">
        <v>404</v>
      </c>
      <c r="G258" s="248"/>
      <c r="H258" s="251">
        <v>2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5"/>
      <c r="U258" s="256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7" t="s">
        <v>189</v>
      </c>
      <c r="AU258" s="257" t="s">
        <v>89</v>
      </c>
      <c r="AV258" s="13" t="s">
        <v>89</v>
      </c>
      <c r="AW258" s="13" t="s">
        <v>41</v>
      </c>
      <c r="AX258" s="13" t="s">
        <v>80</v>
      </c>
      <c r="AY258" s="257" t="s">
        <v>173</v>
      </c>
    </row>
    <row r="259" s="14" customFormat="1">
      <c r="A259" s="14"/>
      <c r="B259" s="258"/>
      <c r="C259" s="259"/>
      <c r="D259" s="242" t="s">
        <v>189</v>
      </c>
      <c r="E259" s="260" t="s">
        <v>39</v>
      </c>
      <c r="F259" s="261" t="s">
        <v>191</v>
      </c>
      <c r="G259" s="259"/>
      <c r="H259" s="262">
        <v>42</v>
      </c>
      <c r="I259" s="263"/>
      <c r="J259" s="259"/>
      <c r="K259" s="259"/>
      <c r="L259" s="264"/>
      <c r="M259" s="265"/>
      <c r="N259" s="266"/>
      <c r="O259" s="266"/>
      <c r="P259" s="266"/>
      <c r="Q259" s="266"/>
      <c r="R259" s="266"/>
      <c r="S259" s="266"/>
      <c r="T259" s="266"/>
      <c r="U259" s="267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8" t="s">
        <v>189</v>
      </c>
      <c r="AU259" s="268" t="s">
        <v>89</v>
      </c>
      <c r="AV259" s="14" t="s">
        <v>181</v>
      </c>
      <c r="AW259" s="14" t="s">
        <v>41</v>
      </c>
      <c r="AX259" s="14" t="s">
        <v>87</v>
      </c>
      <c r="AY259" s="268" t="s">
        <v>173</v>
      </c>
    </row>
    <row r="260" s="2" customFormat="1" ht="21.75" customHeight="1">
      <c r="A260" s="40"/>
      <c r="B260" s="41"/>
      <c r="C260" s="280" t="s">
        <v>405</v>
      </c>
      <c r="D260" s="280" t="s">
        <v>284</v>
      </c>
      <c r="E260" s="281" t="s">
        <v>406</v>
      </c>
      <c r="F260" s="282" t="s">
        <v>407</v>
      </c>
      <c r="G260" s="283" t="s">
        <v>179</v>
      </c>
      <c r="H260" s="284">
        <v>3.3999999999999999</v>
      </c>
      <c r="I260" s="285"/>
      <c r="J260" s="286">
        <f>ROUND(I260*H260,2)</f>
        <v>0</v>
      </c>
      <c r="K260" s="282" t="s">
        <v>180</v>
      </c>
      <c r="L260" s="287"/>
      <c r="M260" s="288" t="s">
        <v>39</v>
      </c>
      <c r="N260" s="289" t="s">
        <v>53</v>
      </c>
      <c r="O260" s="87"/>
      <c r="P260" s="238">
        <f>O260*H260</f>
        <v>0</v>
      </c>
      <c r="Q260" s="238">
        <v>0.001</v>
      </c>
      <c r="R260" s="238">
        <f>Q260*H260</f>
        <v>0.0033999999999999998</v>
      </c>
      <c r="S260" s="238">
        <v>0</v>
      </c>
      <c r="T260" s="238">
        <f>S260*H260</f>
        <v>0</v>
      </c>
      <c r="U260" s="239" t="s">
        <v>39</v>
      </c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40" t="s">
        <v>245</v>
      </c>
      <c r="AT260" s="240" t="s">
        <v>284</v>
      </c>
      <c r="AU260" s="240" t="s">
        <v>89</v>
      </c>
      <c r="AY260" s="18" t="s">
        <v>173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181</v>
      </c>
      <c r="BK260" s="241">
        <f>ROUND(I260*H260,2)</f>
        <v>0</v>
      </c>
      <c r="BL260" s="18" t="s">
        <v>181</v>
      </c>
      <c r="BM260" s="240" t="s">
        <v>408</v>
      </c>
    </row>
    <row r="261" s="2" customFormat="1">
      <c r="A261" s="40"/>
      <c r="B261" s="41"/>
      <c r="C261" s="42"/>
      <c r="D261" s="242" t="s">
        <v>183</v>
      </c>
      <c r="E261" s="42"/>
      <c r="F261" s="243" t="s">
        <v>407</v>
      </c>
      <c r="G261" s="42"/>
      <c r="H261" s="42"/>
      <c r="I261" s="150"/>
      <c r="J261" s="42"/>
      <c r="K261" s="42"/>
      <c r="L261" s="46"/>
      <c r="M261" s="244"/>
      <c r="N261" s="245"/>
      <c r="O261" s="87"/>
      <c r="P261" s="87"/>
      <c r="Q261" s="87"/>
      <c r="R261" s="87"/>
      <c r="S261" s="87"/>
      <c r="T261" s="87"/>
      <c r="U261" s="88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183</v>
      </c>
      <c r="AU261" s="18" t="s">
        <v>89</v>
      </c>
    </row>
    <row r="262" s="13" customFormat="1">
      <c r="A262" s="13"/>
      <c r="B262" s="247"/>
      <c r="C262" s="248"/>
      <c r="D262" s="242" t="s">
        <v>189</v>
      </c>
      <c r="E262" s="249" t="s">
        <v>39</v>
      </c>
      <c r="F262" s="250" t="s">
        <v>409</v>
      </c>
      <c r="G262" s="248"/>
      <c r="H262" s="251">
        <v>3.3999999999999999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5"/>
      <c r="U262" s="256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7" t="s">
        <v>189</v>
      </c>
      <c r="AU262" s="257" t="s">
        <v>89</v>
      </c>
      <c r="AV262" s="13" t="s">
        <v>89</v>
      </c>
      <c r="AW262" s="13" t="s">
        <v>41</v>
      </c>
      <c r="AX262" s="13" t="s">
        <v>80</v>
      </c>
      <c r="AY262" s="257" t="s">
        <v>173</v>
      </c>
    </row>
    <row r="263" s="14" customFormat="1">
      <c r="A263" s="14"/>
      <c r="B263" s="258"/>
      <c r="C263" s="259"/>
      <c r="D263" s="242" t="s">
        <v>189</v>
      </c>
      <c r="E263" s="260" t="s">
        <v>39</v>
      </c>
      <c r="F263" s="261" t="s">
        <v>191</v>
      </c>
      <c r="G263" s="259"/>
      <c r="H263" s="262">
        <v>3.3999999999999999</v>
      </c>
      <c r="I263" s="263"/>
      <c r="J263" s="259"/>
      <c r="K263" s="259"/>
      <c r="L263" s="264"/>
      <c r="M263" s="265"/>
      <c r="N263" s="266"/>
      <c r="O263" s="266"/>
      <c r="P263" s="266"/>
      <c r="Q263" s="266"/>
      <c r="R263" s="266"/>
      <c r="S263" s="266"/>
      <c r="T263" s="266"/>
      <c r="U263" s="267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8" t="s">
        <v>189</v>
      </c>
      <c r="AU263" s="268" t="s">
        <v>89</v>
      </c>
      <c r="AV263" s="14" t="s">
        <v>181</v>
      </c>
      <c r="AW263" s="14" t="s">
        <v>41</v>
      </c>
      <c r="AX263" s="14" t="s">
        <v>87</v>
      </c>
      <c r="AY263" s="268" t="s">
        <v>173</v>
      </c>
    </row>
    <row r="264" s="2" customFormat="1" ht="21.75" customHeight="1">
      <c r="A264" s="40"/>
      <c r="B264" s="41"/>
      <c r="C264" s="280" t="s">
        <v>410</v>
      </c>
      <c r="D264" s="280" t="s">
        <v>284</v>
      </c>
      <c r="E264" s="281" t="s">
        <v>411</v>
      </c>
      <c r="F264" s="282" t="s">
        <v>412</v>
      </c>
      <c r="G264" s="283" t="s">
        <v>131</v>
      </c>
      <c r="H264" s="284">
        <v>176</v>
      </c>
      <c r="I264" s="285"/>
      <c r="J264" s="286">
        <f>ROUND(I264*H264,2)</f>
        <v>0</v>
      </c>
      <c r="K264" s="282" t="s">
        <v>180</v>
      </c>
      <c r="L264" s="287"/>
      <c r="M264" s="288" t="s">
        <v>39</v>
      </c>
      <c r="N264" s="289" t="s">
        <v>53</v>
      </c>
      <c r="O264" s="87"/>
      <c r="P264" s="238">
        <f>O264*H264</f>
        <v>0</v>
      </c>
      <c r="Q264" s="238">
        <v>9.0000000000000006E-05</v>
      </c>
      <c r="R264" s="238">
        <f>Q264*H264</f>
        <v>0.01584</v>
      </c>
      <c r="S264" s="238">
        <v>0</v>
      </c>
      <c r="T264" s="238">
        <f>S264*H264</f>
        <v>0</v>
      </c>
      <c r="U264" s="239" t="s">
        <v>39</v>
      </c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40" t="s">
        <v>245</v>
      </c>
      <c r="AT264" s="240" t="s">
        <v>284</v>
      </c>
      <c r="AU264" s="240" t="s">
        <v>89</v>
      </c>
      <c r="AY264" s="18" t="s">
        <v>173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181</v>
      </c>
      <c r="BK264" s="241">
        <f>ROUND(I264*H264,2)</f>
        <v>0</v>
      </c>
      <c r="BL264" s="18" t="s">
        <v>181</v>
      </c>
      <c r="BM264" s="240" t="s">
        <v>413</v>
      </c>
    </row>
    <row r="265" s="2" customFormat="1">
      <c r="A265" s="40"/>
      <c r="B265" s="41"/>
      <c r="C265" s="42"/>
      <c r="D265" s="242" t="s">
        <v>183</v>
      </c>
      <c r="E265" s="42"/>
      <c r="F265" s="243" t="s">
        <v>412</v>
      </c>
      <c r="G265" s="42"/>
      <c r="H265" s="42"/>
      <c r="I265" s="150"/>
      <c r="J265" s="42"/>
      <c r="K265" s="42"/>
      <c r="L265" s="46"/>
      <c r="M265" s="244"/>
      <c r="N265" s="245"/>
      <c r="O265" s="87"/>
      <c r="P265" s="87"/>
      <c r="Q265" s="87"/>
      <c r="R265" s="87"/>
      <c r="S265" s="87"/>
      <c r="T265" s="87"/>
      <c r="U265" s="88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183</v>
      </c>
      <c r="AU265" s="18" t="s">
        <v>89</v>
      </c>
    </row>
    <row r="266" s="2" customFormat="1">
      <c r="A266" s="40"/>
      <c r="B266" s="41"/>
      <c r="C266" s="42"/>
      <c r="D266" s="242" t="s">
        <v>187</v>
      </c>
      <c r="E266" s="42"/>
      <c r="F266" s="246" t="s">
        <v>414</v>
      </c>
      <c r="G266" s="42"/>
      <c r="H266" s="42"/>
      <c r="I266" s="150"/>
      <c r="J266" s="42"/>
      <c r="K266" s="42"/>
      <c r="L266" s="46"/>
      <c r="M266" s="244"/>
      <c r="N266" s="245"/>
      <c r="O266" s="87"/>
      <c r="P266" s="87"/>
      <c r="Q266" s="87"/>
      <c r="R266" s="87"/>
      <c r="S266" s="87"/>
      <c r="T266" s="87"/>
      <c r="U266" s="88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187</v>
      </c>
      <c r="AU266" s="18" t="s">
        <v>89</v>
      </c>
    </row>
    <row r="267" s="13" customFormat="1">
      <c r="A267" s="13"/>
      <c r="B267" s="247"/>
      <c r="C267" s="248"/>
      <c r="D267" s="242" t="s">
        <v>189</v>
      </c>
      <c r="E267" s="249" t="s">
        <v>39</v>
      </c>
      <c r="F267" s="250" t="s">
        <v>415</v>
      </c>
      <c r="G267" s="248"/>
      <c r="H267" s="251">
        <v>16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5"/>
      <c r="U267" s="256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7" t="s">
        <v>189</v>
      </c>
      <c r="AU267" s="257" t="s">
        <v>89</v>
      </c>
      <c r="AV267" s="13" t="s">
        <v>89</v>
      </c>
      <c r="AW267" s="13" t="s">
        <v>41</v>
      </c>
      <c r="AX267" s="13" t="s">
        <v>80</v>
      </c>
      <c r="AY267" s="257" t="s">
        <v>173</v>
      </c>
    </row>
    <row r="268" s="13" customFormat="1">
      <c r="A268" s="13"/>
      <c r="B268" s="247"/>
      <c r="C268" s="248"/>
      <c r="D268" s="242" t="s">
        <v>189</v>
      </c>
      <c r="E268" s="249" t="s">
        <v>39</v>
      </c>
      <c r="F268" s="250" t="s">
        <v>416</v>
      </c>
      <c r="G268" s="248"/>
      <c r="H268" s="251">
        <v>160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5"/>
      <c r="U268" s="256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7" t="s">
        <v>189</v>
      </c>
      <c r="AU268" s="257" t="s">
        <v>89</v>
      </c>
      <c r="AV268" s="13" t="s">
        <v>89</v>
      </c>
      <c r="AW268" s="13" t="s">
        <v>41</v>
      </c>
      <c r="AX268" s="13" t="s">
        <v>80</v>
      </c>
      <c r="AY268" s="257" t="s">
        <v>173</v>
      </c>
    </row>
    <row r="269" s="14" customFormat="1">
      <c r="A269" s="14"/>
      <c r="B269" s="258"/>
      <c r="C269" s="259"/>
      <c r="D269" s="242" t="s">
        <v>189</v>
      </c>
      <c r="E269" s="260" t="s">
        <v>39</v>
      </c>
      <c r="F269" s="261" t="s">
        <v>191</v>
      </c>
      <c r="G269" s="259"/>
      <c r="H269" s="262">
        <v>176</v>
      </c>
      <c r="I269" s="263"/>
      <c r="J269" s="259"/>
      <c r="K269" s="259"/>
      <c r="L269" s="264"/>
      <c r="M269" s="265"/>
      <c r="N269" s="266"/>
      <c r="O269" s="266"/>
      <c r="P269" s="266"/>
      <c r="Q269" s="266"/>
      <c r="R269" s="266"/>
      <c r="S269" s="266"/>
      <c r="T269" s="266"/>
      <c r="U269" s="267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8" t="s">
        <v>189</v>
      </c>
      <c r="AU269" s="268" t="s">
        <v>89</v>
      </c>
      <c r="AV269" s="14" t="s">
        <v>181</v>
      </c>
      <c r="AW269" s="14" t="s">
        <v>41</v>
      </c>
      <c r="AX269" s="14" t="s">
        <v>87</v>
      </c>
      <c r="AY269" s="268" t="s">
        <v>173</v>
      </c>
    </row>
    <row r="270" s="2" customFormat="1" ht="21.75" customHeight="1">
      <c r="A270" s="40"/>
      <c r="B270" s="41"/>
      <c r="C270" s="280" t="s">
        <v>417</v>
      </c>
      <c r="D270" s="280" t="s">
        <v>284</v>
      </c>
      <c r="E270" s="281" t="s">
        <v>418</v>
      </c>
      <c r="F270" s="282" t="s">
        <v>419</v>
      </c>
      <c r="G270" s="283" t="s">
        <v>131</v>
      </c>
      <c r="H270" s="284">
        <v>176</v>
      </c>
      <c r="I270" s="285"/>
      <c r="J270" s="286">
        <f>ROUND(I270*H270,2)</f>
        <v>0</v>
      </c>
      <c r="K270" s="282" t="s">
        <v>180</v>
      </c>
      <c r="L270" s="287"/>
      <c r="M270" s="288" t="s">
        <v>39</v>
      </c>
      <c r="N270" s="289" t="s">
        <v>53</v>
      </c>
      <c r="O270" s="87"/>
      <c r="P270" s="238">
        <f>O270*H270</f>
        <v>0</v>
      </c>
      <c r="Q270" s="238">
        <v>0.00051999999999999995</v>
      </c>
      <c r="R270" s="238">
        <f>Q270*H270</f>
        <v>0.09151999999999999</v>
      </c>
      <c r="S270" s="238">
        <v>0</v>
      </c>
      <c r="T270" s="238">
        <f>S270*H270</f>
        <v>0</v>
      </c>
      <c r="U270" s="239" t="s">
        <v>39</v>
      </c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40" t="s">
        <v>245</v>
      </c>
      <c r="AT270" s="240" t="s">
        <v>284</v>
      </c>
      <c r="AU270" s="240" t="s">
        <v>89</v>
      </c>
      <c r="AY270" s="18" t="s">
        <v>173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181</v>
      </c>
      <c r="BK270" s="241">
        <f>ROUND(I270*H270,2)</f>
        <v>0</v>
      </c>
      <c r="BL270" s="18" t="s">
        <v>181</v>
      </c>
      <c r="BM270" s="240" t="s">
        <v>420</v>
      </c>
    </row>
    <row r="271" s="2" customFormat="1">
      <c r="A271" s="40"/>
      <c r="B271" s="41"/>
      <c r="C271" s="42"/>
      <c r="D271" s="242" t="s">
        <v>183</v>
      </c>
      <c r="E271" s="42"/>
      <c r="F271" s="243" t="s">
        <v>419</v>
      </c>
      <c r="G271" s="42"/>
      <c r="H271" s="42"/>
      <c r="I271" s="150"/>
      <c r="J271" s="42"/>
      <c r="K271" s="42"/>
      <c r="L271" s="46"/>
      <c r="M271" s="244"/>
      <c r="N271" s="245"/>
      <c r="O271" s="87"/>
      <c r="P271" s="87"/>
      <c r="Q271" s="87"/>
      <c r="R271" s="87"/>
      <c r="S271" s="87"/>
      <c r="T271" s="87"/>
      <c r="U271" s="88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8" t="s">
        <v>183</v>
      </c>
      <c r="AU271" s="18" t="s">
        <v>89</v>
      </c>
    </row>
    <row r="272" s="2" customFormat="1">
      <c r="A272" s="40"/>
      <c r="B272" s="41"/>
      <c r="C272" s="42"/>
      <c r="D272" s="242" t="s">
        <v>187</v>
      </c>
      <c r="E272" s="42"/>
      <c r="F272" s="246" t="s">
        <v>421</v>
      </c>
      <c r="G272" s="42"/>
      <c r="H272" s="42"/>
      <c r="I272" s="150"/>
      <c r="J272" s="42"/>
      <c r="K272" s="42"/>
      <c r="L272" s="46"/>
      <c r="M272" s="244"/>
      <c r="N272" s="245"/>
      <c r="O272" s="87"/>
      <c r="P272" s="87"/>
      <c r="Q272" s="87"/>
      <c r="R272" s="87"/>
      <c r="S272" s="87"/>
      <c r="T272" s="87"/>
      <c r="U272" s="88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8" t="s">
        <v>187</v>
      </c>
      <c r="AU272" s="18" t="s">
        <v>89</v>
      </c>
    </row>
    <row r="273" s="13" customFormat="1">
      <c r="A273" s="13"/>
      <c r="B273" s="247"/>
      <c r="C273" s="248"/>
      <c r="D273" s="242" t="s">
        <v>189</v>
      </c>
      <c r="E273" s="249" t="s">
        <v>39</v>
      </c>
      <c r="F273" s="250" t="s">
        <v>415</v>
      </c>
      <c r="G273" s="248"/>
      <c r="H273" s="251">
        <v>16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5"/>
      <c r="U273" s="256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7" t="s">
        <v>189</v>
      </c>
      <c r="AU273" s="257" t="s">
        <v>89</v>
      </c>
      <c r="AV273" s="13" t="s">
        <v>89</v>
      </c>
      <c r="AW273" s="13" t="s">
        <v>41</v>
      </c>
      <c r="AX273" s="13" t="s">
        <v>80</v>
      </c>
      <c r="AY273" s="257" t="s">
        <v>173</v>
      </c>
    </row>
    <row r="274" s="13" customFormat="1">
      <c r="A274" s="13"/>
      <c r="B274" s="247"/>
      <c r="C274" s="248"/>
      <c r="D274" s="242" t="s">
        <v>189</v>
      </c>
      <c r="E274" s="249" t="s">
        <v>39</v>
      </c>
      <c r="F274" s="250" t="s">
        <v>416</v>
      </c>
      <c r="G274" s="248"/>
      <c r="H274" s="251">
        <v>160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5"/>
      <c r="U274" s="256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7" t="s">
        <v>189</v>
      </c>
      <c r="AU274" s="257" t="s">
        <v>89</v>
      </c>
      <c r="AV274" s="13" t="s">
        <v>89</v>
      </c>
      <c r="AW274" s="13" t="s">
        <v>41</v>
      </c>
      <c r="AX274" s="13" t="s">
        <v>80</v>
      </c>
      <c r="AY274" s="257" t="s">
        <v>173</v>
      </c>
    </row>
    <row r="275" s="14" customFormat="1">
      <c r="A275" s="14"/>
      <c r="B275" s="258"/>
      <c r="C275" s="259"/>
      <c r="D275" s="242" t="s">
        <v>189</v>
      </c>
      <c r="E275" s="260" t="s">
        <v>39</v>
      </c>
      <c r="F275" s="261" t="s">
        <v>191</v>
      </c>
      <c r="G275" s="259"/>
      <c r="H275" s="262">
        <v>176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6"/>
      <c r="U275" s="267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8" t="s">
        <v>189</v>
      </c>
      <c r="AU275" s="268" t="s">
        <v>89</v>
      </c>
      <c r="AV275" s="14" t="s">
        <v>181</v>
      </c>
      <c r="AW275" s="14" t="s">
        <v>41</v>
      </c>
      <c r="AX275" s="14" t="s">
        <v>87</v>
      </c>
      <c r="AY275" s="268" t="s">
        <v>173</v>
      </c>
    </row>
    <row r="276" s="2" customFormat="1" ht="33" customHeight="1">
      <c r="A276" s="40"/>
      <c r="B276" s="41"/>
      <c r="C276" s="229" t="s">
        <v>422</v>
      </c>
      <c r="D276" s="229" t="s">
        <v>176</v>
      </c>
      <c r="E276" s="230" t="s">
        <v>423</v>
      </c>
      <c r="F276" s="231" t="s">
        <v>424</v>
      </c>
      <c r="G276" s="232" t="s">
        <v>131</v>
      </c>
      <c r="H276" s="233">
        <v>5</v>
      </c>
      <c r="I276" s="234"/>
      <c r="J276" s="235">
        <f>ROUND(I276*H276,2)</f>
        <v>0</v>
      </c>
      <c r="K276" s="231" t="s">
        <v>180</v>
      </c>
      <c r="L276" s="46"/>
      <c r="M276" s="236" t="s">
        <v>39</v>
      </c>
      <c r="N276" s="237" t="s">
        <v>53</v>
      </c>
      <c r="O276" s="87"/>
      <c r="P276" s="238">
        <f>O276*H276</f>
        <v>0</v>
      </c>
      <c r="Q276" s="238">
        <v>0</v>
      </c>
      <c r="R276" s="238">
        <f>Q276*H276</f>
        <v>0</v>
      </c>
      <c r="S276" s="238">
        <v>0</v>
      </c>
      <c r="T276" s="238">
        <f>S276*H276</f>
        <v>0</v>
      </c>
      <c r="U276" s="239" t="s">
        <v>39</v>
      </c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40" t="s">
        <v>181</v>
      </c>
      <c r="AT276" s="240" t="s">
        <v>176</v>
      </c>
      <c r="AU276" s="240" t="s">
        <v>89</v>
      </c>
      <c r="AY276" s="18" t="s">
        <v>173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181</v>
      </c>
      <c r="BK276" s="241">
        <f>ROUND(I276*H276,2)</f>
        <v>0</v>
      </c>
      <c r="BL276" s="18" t="s">
        <v>181</v>
      </c>
      <c r="BM276" s="240" t="s">
        <v>425</v>
      </c>
    </row>
    <row r="277" s="2" customFormat="1">
      <c r="A277" s="40"/>
      <c r="B277" s="41"/>
      <c r="C277" s="42"/>
      <c r="D277" s="242" t="s">
        <v>183</v>
      </c>
      <c r="E277" s="42"/>
      <c r="F277" s="243" t="s">
        <v>426</v>
      </c>
      <c r="G277" s="42"/>
      <c r="H277" s="42"/>
      <c r="I277" s="150"/>
      <c r="J277" s="42"/>
      <c r="K277" s="42"/>
      <c r="L277" s="46"/>
      <c r="M277" s="244"/>
      <c r="N277" s="245"/>
      <c r="O277" s="87"/>
      <c r="P277" s="87"/>
      <c r="Q277" s="87"/>
      <c r="R277" s="87"/>
      <c r="S277" s="87"/>
      <c r="T277" s="87"/>
      <c r="U277" s="88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183</v>
      </c>
      <c r="AU277" s="18" t="s">
        <v>89</v>
      </c>
    </row>
    <row r="278" s="2" customFormat="1">
      <c r="A278" s="40"/>
      <c r="B278" s="41"/>
      <c r="C278" s="42"/>
      <c r="D278" s="242" t="s">
        <v>185</v>
      </c>
      <c r="E278" s="42"/>
      <c r="F278" s="246" t="s">
        <v>272</v>
      </c>
      <c r="G278" s="42"/>
      <c r="H278" s="42"/>
      <c r="I278" s="150"/>
      <c r="J278" s="42"/>
      <c r="K278" s="42"/>
      <c r="L278" s="46"/>
      <c r="M278" s="244"/>
      <c r="N278" s="245"/>
      <c r="O278" s="87"/>
      <c r="P278" s="87"/>
      <c r="Q278" s="87"/>
      <c r="R278" s="87"/>
      <c r="S278" s="87"/>
      <c r="T278" s="87"/>
      <c r="U278" s="88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185</v>
      </c>
      <c r="AU278" s="18" t="s">
        <v>89</v>
      </c>
    </row>
    <row r="279" s="13" customFormat="1">
      <c r="A279" s="13"/>
      <c r="B279" s="247"/>
      <c r="C279" s="248"/>
      <c r="D279" s="242" t="s">
        <v>189</v>
      </c>
      <c r="E279" s="249" t="s">
        <v>39</v>
      </c>
      <c r="F279" s="250" t="s">
        <v>427</v>
      </c>
      <c r="G279" s="248"/>
      <c r="H279" s="251">
        <v>5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5"/>
      <c r="U279" s="256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7" t="s">
        <v>189</v>
      </c>
      <c r="AU279" s="257" t="s">
        <v>89</v>
      </c>
      <c r="AV279" s="13" t="s">
        <v>89</v>
      </c>
      <c r="AW279" s="13" t="s">
        <v>41</v>
      </c>
      <c r="AX279" s="13" t="s">
        <v>80</v>
      </c>
      <c r="AY279" s="257" t="s">
        <v>173</v>
      </c>
    </row>
    <row r="280" s="14" customFormat="1">
      <c r="A280" s="14"/>
      <c r="B280" s="258"/>
      <c r="C280" s="259"/>
      <c r="D280" s="242" t="s">
        <v>189</v>
      </c>
      <c r="E280" s="260" t="s">
        <v>39</v>
      </c>
      <c r="F280" s="261" t="s">
        <v>191</v>
      </c>
      <c r="G280" s="259"/>
      <c r="H280" s="262">
        <v>5</v>
      </c>
      <c r="I280" s="263"/>
      <c r="J280" s="259"/>
      <c r="K280" s="259"/>
      <c r="L280" s="264"/>
      <c r="M280" s="265"/>
      <c r="N280" s="266"/>
      <c r="O280" s="266"/>
      <c r="P280" s="266"/>
      <c r="Q280" s="266"/>
      <c r="R280" s="266"/>
      <c r="S280" s="266"/>
      <c r="T280" s="266"/>
      <c r="U280" s="267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8" t="s">
        <v>189</v>
      </c>
      <c r="AU280" s="268" t="s">
        <v>89</v>
      </c>
      <c r="AV280" s="14" t="s">
        <v>181</v>
      </c>
      <c r="AW280" s="14" t="s">
        <v>41</v>
      </c>
      <c r="AX280" s="14" t="s">
        <v>87</v>
      </c>
      <c r="AY280" s="268" t="s">
        <v>173</v>
      </c>
    </row>
    <row r="281" s="2" customFormat="1" ht="33" customHeight="1">
      <c r="A281" s="40"/>
      <c r="B281" s="41"/>
      <c r="C281" s="229" t="s">
        <v>428</v>
      </c>
      <c r="D281" s="229" t="s">
        <v>176</v>
      </c>
      <c r="E281" s="230" t="s">
        <v>429</v>
      </c>
      <c r="F281" s="231" t="s">
        <v>430</v>
      </c>
      <c r="G281" s="232" t="s">
        <v>131</v>
      </c>
      <c r="H281" s="233">
        <v>5</v>
      </c>
      <c r="I281" s="234"/>
      <c r="J281" s="235">
        <f>ROUND(I281*H281,2)</f>
        <v>0</v>
      </c>
      <c r="K281" s="231" t="s">
        <v>180</v>
      </c>
      <c r="L281" s="46"/>
      <c r="M281" s="236" t="s">
        <v>39</v>
      </c>
      <c r="N281" s="237" t="s">
        <v>53</v>
      </c>
      <c r="O281" s="87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8">
        <f>S281*H281</f>
        <v>0</v>
      </c>
      <c r="U281" s="239" t="s">
        <v>39</v>
      </c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40" t="s">
        <v>181</v>
      </c>
      <c r="AT281" s="240" t="s">
        <v>176</v>
      </c>
      <c r="AU281" s="240" t="s">
        <v>89</v>
      </c>
      <c r="AY281" s="18" t="s">
        <v>173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181</v>
      </c>
      <c r="BK281" s="241">
        <f>ROUND(I281*H281,2)</f>
        <v>0</v>
      </c>
      <c r="BL281" s="18" t="s">
        <v>181</v>
      </c>
      <c r="BM281" s="240" t="s">
        <v>431</v>
      </c>
    </row>
    <row r="282" s="2" customFormat="1">
      <c r="A282" s="40"/>
      <c r="B282" s="41"/>
      <c r="C282" s="42"/>
      <c r="D282" s="242" t="s">
        <v>183</v>
      </c>
      <c r="E282" s="42"/>
      <c r="F282" s="243" t="s">
        <v>432</v>
      </c>
      <c r="G282" s="42"/>
      <c r="H282" s="42"/>
      <c r="I282" s="150"/>
      <c r="J282" s="42"/>
      <c r="K282" s="42"/>
      <c r="L282" s="46"/>
      <c r="M282" s="244"/>
      <c r="N282" s="245"/>
      <c r="O282" s="87"/>
      <c r="P282" s="87"/>
      <c r="Q282" s="87"/>
      <c r="R282" s="87"/>
      <c r="S282" s="87"/>
      <c r="T282" s="87"/>
      <c r="U282" s="88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183</v>
      </c>
      <c r="AU282" s="18" t="s">
        <v>89</v>
      </c>
    </row>
    <row r="283" s="2" customFormat="1">
      <c r="A283" s="40"/>
      <c r="B283" s="41"/>
      <c r="C283" s="42"/>
      <c r="D283" s="242" t="s">
        <v>185</v>
      </c>
      <c r="E283" s="42"/>
      <c r="F283" s="246" t="s">
        <v>272</v>
      </c>
      <c r="G283" s="42"/>
      <c r="H283" s="42"/>
      <c r="I283" s="150"/>
      <c r="J283" s="42"/>
      <c r="K283" s="42"/>
      <c r="L283" s="46"/>
      <c r="M283" s="244"/>
      <c r="N283" s="245"/>
      <c r="O283" s="87"/>
      <c r="P283" s="87"/>
      <c r="Q283" s="87"/>
      <c r="R283" s="87"/>
      <c r="S283" s="87"/>
      <c r="T283" s="87"/>
      <c r="U283" s="88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8" t="s">
        <v>185</v>
      </c>
      <c r="AU283" s="18" t="s">
        <v>89</v>
      </c>
    </row>
    <row r="284" s="13" customFormat="1">
      <c r="A284" s="13"/>
      <c r="B284" s="247"/>
      <c r="C284" s="248"/>
      <c r="D284" s="242" t="s">
        <v>189</v>
      </c>
      <c r="E284" s="249" t="s">
        <v>39</v>
      </c>
      <c r="F284" s="250" t="s">
        <v>427</v>
      </c>
      <c r="G284" s="248"/>
      <c r="H284" s="251">
        <v>5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5"/>
      <c r="U284" s="256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7" t="s">
        <v>189</v>
      </c>
      <c r="AU284" s="257" t="s">
        <v>89</v>
      </c>
      <c r="AV284" s="13" t="s">
        <v>89</v>
      </c>
      <c r="AW284" s="13" t="s">
        <v>41</v>
      </c>
      <c r="AX284" s="13" t="s">
        <v>80</v>
      </c>
      <c r="AY284" s="257" t="s">
        <v>173</v>
      </c>
    </row>
    <row r="285" s="14" customFormat="1">
      <c r="A285" s="14"/>
      <c r="B285" s="258"/>
      <c r="C285" s="259"/>
      <c r="D285" s="242" t="s">
        <v>189</v>
      </c>
      <c r="E285" s="260" t="s">
        <v>39</v>
      </c>
      <c r="F285" s="261" t="s">
        <v>191</v>
      </c>
      <c r="G285" s="259"/>
      <c r="H285" s="262">
        <v>5</v>
      </c>
      <c r="I285" s="263"/>
      <c r="J285" s="259"/>
      <c r="K285" s="259"/>
      <c r="L285" s="264"/>
      <c r="M285" s="265"/>
      <c r="N285" s="266"/>
      <c r="O285" s="266"/>
      <c r="P285" s="266"/>
      <c r="Q285" s="266"/>
      <c r="R285" s="266"/>
      <c r="S285" s="266"/>
      <c r="T285" s="266"/>
      <c r="U285" s="267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8" t="s">
        <v>189</v>
      </c>
      <c r="AU285" s="268" t="s">
        <v>89</v>
      </c>
      <c r="AV285" s="14" t="s">
        <v>181</v>
      </c>
      <c r="AW285" s="14" t="s">
        <v>41</v>
      </c>
      <c r="AX285" s="14" t="s">
        <v>87</v>
      </c>
      <c r="AY285" s="268" t="s">
        <v>173</v>
      </c>
    </row>
    <row r="286" s="2" customFormat="1" ht="21.75" customHeight="1">
      <c r="A286" s="40"/>
      <c r="B286" s="41"/>
      <c r="C286" s="229" t="s">
        <v>433</v>
      </c>
      <c r="D286" s="229" t="s">
        <v>176</v>
      </c>
      <c r="E286" s="230" t="s">
        <v>434</v>
      </c>
      <c r="F286" s="231" t="s">
        <v>435</v>
      </c>
      <c r="G286" s="232" t="s">
        <v>131</v>
      </c>
      <c r="H286" s="233">
        <v>2</v>
      </c>
      <c r="I286" s="234"/>
      <c r="J286" s="235">
        <f>ROUND(I286*H286,2)</f>
        <v>0</v>
      </c>
      <c r="K286" s="231" t="s">
        <v>180</v>
      </c>
      <c r="L286" s="46"/>
      <c r="M286" s="236" t="s">
        <v>39</v>
      </c>
      <c r="N286" s="237" t="s">
        <v>53</v>
      </c>
      <c r="O286" s="87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8">
        <f>S286*H286</f>
        <v>0</v>
      </c>
      <c r="U286" s="239" t="s">
        <v>39</v>
      </c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40" t="s">
        <v>181</v>
      </c>
      <c r="AT286" s="240" t="s">
        <v>176</v>
      </c>
      <c r="AU286" s="240" t="s">
        <v>89</v>
      </c>
      <c r="AY286" s="18" t="s">
        <v>173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181</v>
      </c>
      <c r="BK286" s="241">
        <f>ROUND(I286*H286,2)</f>
        <v>0</v>
      </c>
      <c r="BL286" s="18" t="s">
        <v>181</v>
      </c>
      <c r="BM286" s="240" t="s">
        <v>436</v>
      </c>
    </row>
    <row r="287" s="2" customFormat="1">
      <c r="A287" s="40"/>
      <c r="B287" s="41"/>
      <c r="C287" s="42"/>
      <c r="D287" s="242" t="s">
        <v>183</v>
      </c>
      <c r="E287" s="42"/>
      <c r="F287" s="243" t="s">
        <v>437</v>
      </c>
      <c r="G287" s="42"/>
      <c r="H287" s="42"/>
      <c r="I287" s="150"/>
      <c r="J287" s="42"/>
      <c r="K287" s="42"/>
      <c r="L287" s="46"/>
      <c r="M287" s="244"/>
      <c r="N287" s="245"/>
      <c r="O287" s="87"/>
      <c r="P287" s="87"/>
      <c r="Q287" s="87"/>
      <c r="R287" s="87"/>
      <c r="S287" s="87"/>
      <c r="T287" s="87"/>
      <c r="U287" s="88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8" t="s">
        <v>183</v>
      </c>
      <c r="AU287" s="18" t="s">
        <v>89</v>
      </c>
    </row>
    <row r="288" s="2" customFormat="1">
      <c r="A288" s="40"/>
      <c r="B288" s="41"/>
      <c r="C288" s="42"/>
      <c r="D288" s="242" t="s">
        <v>185</v>
      </c>
      <c r="E288" s="42"/>
      <c r="F288" s="246" t="s">
        <v>438</v>
      </c>
      <c r="G288" s="42"/>
      <c r="H288" s="42"/>
      <c r="I288" s="150"/>
      <c r="J288" s="42"/>
      <c r="K288" s="42"/>
      <c r="L288" s="46"/>
      <c r="M288" s="244"/>
      <c r="N288" s="245"/>
      <c r="O288" s="87"/>
      <c r="P288" s="87"/>
      <c r="Q288" s="87"/>
      <c r="R288" s="87"/>
      <c r="S288" s="87"/>
      <c r="T288" s="87"/>
      <c r="U288" s="88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8" t="s">
        <v>185</v>
      </c>
      <c r="AU288" s="18" t="s">
        <v>89</v>
      </c>
    </row>
    <row r="289" s="2" customFormat="1">
      <c r="A289" s="40"/>
      <c r="B289" s="41"/>
      <c r="C289" s="42"/>
      <c r="D289" s="242" t="s">
        <v>187</v>
      </c>
      <c r="E289" s="42"/>
      <c r="F289" s="246" t="s">
        <v>439</v>
      </c>
      <c r="G289" s="42"/>
      <c r="H289" s="42"/>
      <c r="I289" s="150"/>
      <c r="J289" s="42"/>
      <c r="K289" s="42"/>
      <c r="L289" s="46"/>
      <c r="M289" s="244"/>
      <c r="N289" s="245"/>
      <c r="O289" s="87"/>
      <c r="P289" s="87"/>
      <c r="Q289" s="87"/>
      <c r="R289" s="87"/>
      <c r="S289" s="87"/>
      <c r="T289" s="87"/>
      <c r="U289" s="88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187</v>
      </c>
      <c r="AU289" s="18" t="s">
        <v>89</v>
      </c>
    </row>
    <row r="290" s="2" customFormat="1" ht="21.75" customHeight="1">
      <c r="A290" s="40"/>
      <c r="B290" s="41"/>
      <c r="C290" s="229" t="s">
        <v>440</v>
      </c>
      <c r="D290" s="229" t="s">
        <v>176</v>
      </c>
      <c r="E290" s="230" t="s">
        <v>441</v>
      </c>
      <c r="F290" s="231" t="s">
        <v>442</v>
      </c>
      <c r="G290" s="232" t="s">
        <v>443</v>
      </c>
      <c r="H290" s="233">
        <v>42</v>
      </c>
      <c r="I290" s="234"/>
      <c r="J290" s="235">
        <f>ROUND(I290*H290,2)</f>
        <v>0</v>
      </c>
      <c r="K290" s="231" t="s">
        <v>180</v>
      </c>
      <c r="L290" s="46"/>
      <c r="M290" s="236" t="s">
        <v>39</v>
      </c>
      <c r="N290" s="237" t="s">
        <v>53</v>
      </c>
      <c r="O290" s="87"/>
      <c r="P290" s="238">
        <f>O290*H290</f>
        <v>0</v>
      </c>
      <c r="Q290" s="238">
        <v>0</v>
      </c>
      <c r="R290" s="238">
        <f>Q290*H290</f>
        <v>0</v>
      </c>
      <c r="S290" s="238">
        <v>0</v>
      </c>
      <c r="T290" s="238">
        <f>S290*H290</f>
        <v>0</v>
      </c>
      <c r="U290" s="239" t="s">
        <v>39</v>
      </c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40" t="s">
        <v>181</v>
      </c>
      <c r="AT290" s="240" t="s">
        <v>176</v>
      </c>
      <c r="AU290" s="240" t="s">
        <v>89</v>
      </c>
      <c r="AY290" s="18" t="s">
        <v>173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181</v>
      </c>
      <c r="BK290" s="241">
        <f>ROUND(I290*H290,2)</f>
        <v>0</v>
      </c>
      <c r="BL290" s="18" t="s">
        <v>181</v>
      </c>
      <c r="BM290" s="240" t="s">
        <v>444</v>
      </c>
    </row>
    <row r="291" s="2" customFormat="1">
      <c r="A291" s="40"/>
      <c r="B291" s="41"/>
      <c r="C291" s="42"/>
      <c r="D291" s="242" t="s">
        <v>183</v>
      </c>
      <c r="E291" s="42"/>
      <c r="F291" s="243" t="s">
        <v>445</v>
      </c>
      <c r="G291" s="42"/>
      <c r="H291" s="42"/>
      <c r="I291" s="150"/>
      <c r="J291" s="42"/>
      <c r="K291" s="42"/>
      <c r="L291" s="46"/>
      <c r="M291" s="244"/>
      <c r="N291" s="245"/>
      <c r="O291" s="87"/>
      <c r="P291" s="87"/>
      <c r="Q291" s="87"/>
      <c r="R291" s="87"/>
      <c r="S291" s="87"/>
      <c r="T291" s="87"/>
      <c r="U291" s="88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8" t="s">
        <v>183</v>
      </c>
      <c r="AU291" s="18" t="s">
        <v>89</v>
      </c>
    </row>
    <row r="292" s="2" customFormat="1">
      <c r="A292" s="40"/>
      <c r="B292" s="41"/>
      <c r="C292" s="42"/>
      <c r="D292" s="242" t="s">
        <v>185</v>
      </c>
      <c r="E292" s="42"/>
      <c r="F292" s="246" t="s">
        <v>446</v>
      </c>
      <c r="G292" s="42"/>
      <c r="H292" s="42"/>
      <c r="I292" s="150"/>
      <c r="J292" s="42"/>
      <c r="K292" s="42"/>
      <c r="L292" s="46"/>
      <c r="M292" s="244"/>
      <c r="N292" s="245"/>
      <c r="O292" s="87"/>
      <c r="P292" s="87"/>
      <c r="Q292" s="87"/>
      <c r="R292" s="87"/>
      <c r="S292" s="87"/>
      <c r="T292" s="87"/>
      <c r="U292" s="88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8" t="s">
        <v>185</v>
      </c>
      <c r="AU292" s="18" t="s">
        <v>89</v>
      </c>
    </row>
    <row r="293" s="2" customFormat="1">
      <c r="A293" s="40"/>
      <c r="B293" s="41"/>
      <c r="C293" s="42"/>
      <c r="D293" s="242" t="s">
        <v>187</v>
      </c>
      <c r="E293" s="42"/>
      <c r="F293" s="246" t="s">
        <v>447</v>
      </c>
      <c r="G293" s="42"/>
      <c r="H293" s="42"/>
      <c r="I293" s="150"/>
      <c r="J293" s="42"/>
      <c r="K293" s="42"/>
      <c r="L293" s="46"/>
      <c r="M293" s="244"/>
      <c r="N293" s="245"/>
      <c r="O293" s="87"/>
      <c r="P293" s="87"/>
      <c r="Q293" s="87"/>
      <c r="R293" s="87"/>
      <c r="S293" s="87"/>
      <c r="T293" s="87"/>
      <c r="U293" s="88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187</v>
      </c>
      <c r="AU293" s="18" t="s">
        <v>89</v>
      </c>
    </row>
    <row r="294" s="13" customFormat="1">
      <c r="A294" s="13"/>
      <c r="B294" s="247"/>
      <c r="C294" s="248"/>
      <c r="D294" s="242" t="s">
        <v>189</v>
      </c>
      <c r="E294" s="249" t="s">
        <v>39</v>
      </c>
      <c r="F294" s="250" t="s">
        <v>448</v>
      </c>
      <c r="G294" s="248"/>
      <c r="H294" s="251">
        <v>12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5"/>
      <c r="U294" s="256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7" t="s">
        <v>189</v>
      </c>
      <c r="AU294" s="257" t="s">
        <v>89</v>
      </c>
      <c r="AV294" s="13" t="s">
        <v>89</v>
      </c>
      <c r="AW294" s="13" t="s">
        <v>41</v>
      </c>
      <c r="AX294" s="13" t="s">
        <v>80</v>
      </c>
      <c r="AY294" s="257" t="s">
        <v>173</v>
      </c>
    </row>
    <row r="295" s="13" customFormat="1">
      <c r="A295" s="13"/>
      <c r="B295" s="247"/>
      <c r="C295" s="248"/>
      <c r="D295" s="242" t="s">
        <v>189</v>
      </c>
      <c r="E295" s="249" t="s">
        <v>39</v>
      </c>
      <c r="F295" s="250" t="s">
        <v>449</v>
      </c>
      <c r="G295" s="248"/>
      <c r="H295" s="251">
        <v>28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5"/>
      <c r="U295" s="256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7" t="s">
        <v>189</v>
      </c>
      <c r="AU295" s="257" t="s">
        <v>89</v>
      </c>
      <c r="AV295" s="13" t="s">
        <v>89</v>
      </c>
      <c r="AW295" s="13" t="s">
        <v>41</v>
      </c>
      <c r="AX295" s="13" t="s">
        <v>80</v>
      </c>
      <c r="AY295" s="257" t="s">
        <v>173</v>
      </c>
    </row>
    <row r="296" s="13" customFormat="1">
      <c r="A296" s="13"/>
      <c r="B296" s="247"/>
      <c r="C296" s="248"/>
      <c r="D296" s="242" t="s">
        <v>189</v>
      </c>
      <c r="E296" s="249" t="s">
        <v>39</v>
      </c>
      <c r="F296" s="250" t="s">
        <v>450</v>
      </c>
      <c r="G296" s="248"/>
      <c r="H296" s="251">
        <v>2</v>
      </c>
      <c r="I296" s="252"/>
      <c r="J296" s="248"/>
      <c r="K296" s="248"/>
      <c r="L296" s="253"/>
      <c r="M296" s="254"/>
      <c r="N296" s="255"/>
      <c r="O296" s="255"/>
      <c r="P296" s="255"/>
      <c r="Q296" s="255"/>
      <c r="R296" s="255"/>
      <c r="S296" s="255"/>
      <c r="T296" s="255"/>
      <c r="U296" s="256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7" t="s">
        <v>189</v>
      </c>
      <c r="AU296" s="257" t="s">
        <v>89</v>
      </c>
      <c r="AV296" s="13" t="s">
        <v>89</v>
      </c>
      <c r="AW296" s="13" t="s">
        <v>41</v>
      </c>
      <c r="AX296" s="13" t="s">
        <v>80</v>
      </c>
      <c r="AY296" s="257" t="s">
        <v>173</v>
      </c>
    </row>
    <row r="297" s="14" customFormat="1">
      <c r="A297" s="14"/>
      <c r="B297" s="258"/>
      <c r="C297" s="259"/>
      <c r="D297" s="242" t="s">
        <v>189</v>
      </c>
      <c r="E297" s="260" t="s">
        <v>39</v>
      </c>
      <c r="F297" s="261" t="s">
        <v>191</v>
      </c>
      <c r="G297" s="259"/>
      <c r="H297" s="262">
        <v>42</v>
      </c>
      <c r="I297" s="263"/>
      <c r="J297" s="259"/>
      <c r="K297" s="259"/>
      <c r="L297" s="264"/>
      <c r="M297" s="265"/>
      <c r="N297" s="266"/>
      <c r="O297" s="266"/>
      <c r="P297" s="266"/>
      <c r="Q297" s="266"/>
      <c r="R297" s="266"/>
      <c r="S297" s="266"/>
      <c r="T297" s="266"/>
      <c r="U297" s="267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8" t="s">
        <v>189</v>
      </c>
      <c r="AU297" s="268" t="s">
        <v>89</v>
      </c>
      <c r="AV297" s="14" t="s">
        <v>181</v>
      </c>
      <c r="AW297" s="14" t="s">
        <v>41</v>
      </c>
      <c r="AX297" s="14" t="s">
        <v>87</v>
      </c>
      <c r="AY297" s="268" t="s">
        <v>173</v>
      </c>
    </row>
    <row r="298" s="2" customFormat="1" ht="21.75" customHeight="1">
      <c r="A298" s="40"/>
      <c r="B298" s="41"/>
      <c r="C298" s="229" t="s">
        <v>451</v>
      </c>
      <c r="D298" s="229" t="s">
        <v>176</v>
      </c>
      <c r="E298" s="230" t="s">
        <v>452</v>
      </c>
      <c r="F298" s="231" t="s">
        <v>453</v>
      </c>
      <c r="G298" s="232" t="s">
        <v>131</v>
      </c>
      <c r="H298" s="233">
        <v>671</v>
      </c>
      <c r="I298" s="234"/>
      <c r="J298" s="235">
        <f>ROUND(I298*H298,2)</f>
        <v>0</v>
      </c>
      <c r="K298" s="231" t="s">
        <v>180</v>
      </c>
      <c r="L298" s="46"/>
      <c r="M298" s="236" t="s">
        <v>39</v>
      </c>
      <c r="N298" s="237" t="s">
        <v>53</v>
      </c>
      <c r="O298" s="87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8">
        <f>S298*H298</f>
        <v>0</v>
      </c>
      <c r="U298" s="239" t="s">
        <v>39</v>
      </c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40" t="s">
        <v>181</v>
      </c>
      <c r="AT298" s="240" t="s">
        <v>176</v>
      </c>
      <c r="AU298" s="240" t="s">
        <v>89</v>
      </c>
      <c r="AY298" s="18" t="s">
        <v>173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181</v>
      </c>
      <c r="BK298" s="241">
        <f>ROUND(I298*H298,2)</f>
        <v>0</v>
      </c>
      <c r="BL298" s="18" t="s">
        <v>181</v>
      </c>
      <c r="BM298" s="240" t="s">
        <v>454</v>
      </c>
    </row>
    <row r="299" s="2" customFormat="1">
      <c r="A299" s="40"/>
      <c r="B299" s="41"/>
      <c r="C299" s="42"/>
      <c r="D299" s="242" t="s">
        <v>183</v>
      </c>
      <c r="E299" s="42"/>
      <c r="F299" s="243" t="s">
        <v>455</v>
      </c>
      <c r="G299" s="42"/>
      <c r="H299" s="42"/>
      <c r="I299" s="150"/>
      <c r="J299" s="42"/>
      <c r="K299" s="42"/>
      <c r="L299" s="46"/>
      <c r="M299" s="244"/>
      <c r="N299" s="245"/>
      <c r="O299" s="87"/>
      <c r="P299" s="87"/>
      <c r="Q299" s="87"/>
      <c r="R299" s="87"/>
      <c r="S299" s="87"/>
      <c r="T299" s="87"/>
      <c r="U299" s="88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8" t="s">
        <v>183</v>
      </c>
      <c r="AU299" s="18" t="s">
        <v>89</v>
      </c>
    </row>
    <row r="300" s="2" customFormat="1">
      <c r="A300" s="40"/>
      <c r="B300" s="41"/>
      <c r="C300" s="42"/>
      <c r="D300" s="242" t="s">
        <v>185</v>
      </c>
      <c r="E300" s="42"/>
      <c r="F300" s="246" t="s">
        <v>456</v>
      </c>
      <c r="G300" s="42"/>
      <c r="H300" s="42"/>
      <c r="I300" s="150"/>
      <c r="J300" s="42"/>
      <c r="K300" s="42"/>
      <c r="L300" s="46"/>
      <c r="M300" s="244"/>
      <c r="N300" s="245"/>
      <c r="O300" s="87"/>
      <c r="P300" s="87"/>
      <c r="Q300" s="87"/>
      <c r="R300" s="87"/>
      <c r="S300" s="87"/>
      <c r="T300" s="87"/>
      <c r="U300" s="88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8" t="s">
        <v>185</v>
      </c>
      <c r="AU300" s="18" t="s">
        <v>89</v>
      </c>
    </row>
    <row r="301" s="2" customFormat="1">
      <c r="A301" s="40"/>
      <c r="B301" s="41"/>
      <c r="C301" s="42"/>
      <c r="D301" s="242" t="s">
        <v>187</v>
      </c>
      <c r="E301" s="42"/>
      <c r="F301" s="246" t="s">
        <v>457</v>
      </c>
      <c r="G301" s="42"/>
      <c r="H301" s="42"/>
      <c r="I301" s="150"/>
      <c r="J301" s="42"/>
      <c r="K301" s="42"/>
      <c r="L301" s="46"/>
      <c r="M301" s="244"/>
      <c r="N301" s="245"/>
      <c r="O301" s="87"/>
      <c r="P301" s="87"/>
      <c r="Q301" s="87"/>
      <c r="R301" s="87"/>
      <c r="S301" s="87"/>
      <c r="T301" s="87"/>
      <c r="U301" s="88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187</v>
      </c>
      <c r="AU301" s="18" t="s">
        <v>89</v>
      </c>
    </row>
    <row r="302" s="13" customFormat="1">
      <c r="A302" s="13"/>
      <c r="B302" s="247"/>
      <c r="C302" s="248"/>
      <c r="D302" s="242" t="s">
        <v>189</v>
      </c>
      <c r="E302" s="249" t="s">
        <v>39</v>
      </c>
      <c r="F302" s="250" t="s">
        <v>458</v>
      </c>
      <c r="G302" s="248"/>
      <c r="H302" s="251">
        <v>61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5"/>
      <c r="U302" s="256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7" t="s">
        <v>189</v>
      </c>
      <c r="AU302" s="257" t="s">
        <v>89</v>
      </c>
      <c r="AV302" s="13" t="s">
        <v>89</v>
      </c>
      <c r="AW302" s="13" t="s">
        <v>41</v>
      </c>
      <c r="AX302" s="13" t="s">
        <v>80</v>
      </c>
      <c r="AY302" s="257" t="s">
        <v>173</v>
      </c>
    </row>
    <row r="303" s="13" customFormat="1">
      <c r="A303" s="13"/>
      <c r="B303" s="247"/>
      <c r="C303" s="248"/>
      <c r="D303" s="242" t="s">
        <v>189</v>
      </c>
      <c r="E303" s="249" t="s">
        <v>39</v>
      </c>
      <c r="F303" s="250" t="s">
        <v>459</v>
      </c>
      <c r="G303" s="248"/>
      <c r="H303" s="251">
        <v>20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5"/>
      <c r="U303" s="256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7" t="s">
        <v>189</v>
      </c>
      <c r="AU303" s="257" t="s">
        <v>89</v>
      </c>
      <c r="AV303" s="13" t="s">
        <v>89</v>
      </c>
      <c r="AW303" s="13" t="s">
        <v>41</v>
      </c>
      <c r="AX303" s="13" t="s">
        <v>80</v>
      </c>
      <c r="AY303" s="257" t="s">
        <v>173</v>
      </c>
    </row>
    <row r="304" s="13" customFormat="1">
      <c r="A304" s="13"/>
      <c r="B304" s="247"/>
      <c r="C304" s="248"/>
      <c r="D304" s="242" t="s">
        <v>189</v>
      </c>
      <c r="E304" s="249" t="s">
        <v>39</v>
      </c>
      <c r="F304" s="250" t="s">
        <v>460</v>
      </c>
      <c r="G304" s="248"/>
      <c r="H304" s="251">
        <v>29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5"/>
      <c r="U304" s="256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7" t="s">
        <v>189</v>
      </c>
      <c r="AU304" s="257" t="s">
        <v>89</v>
      </c>
      <c r="AV304" s="13" t="s">
        <v>89</v>
      </c>
      <c r="AW304" s="13" t="s">
        <v>41</v>
      </c>
      <c r="AX304" s="13" t="s">
        <v>80</v>
      </c>
      <c r="AY304" s="257" t="s">
        <v>173</v>
      </c>
    </row>
    <row r="305" s="13" customFormat="1">
      <c r="A305" s="13"/>
      <c r="B305" s="247"/>
      <c r="C305" s="248"/>
      <c r="D305" s="242" t="s">
        <v>189</v>
      </c>
      <c r="E305" s="249" t="s">
        <v>39</v>
      </c>
      <c r="F305" s="250" t="s">
        <v>461</v>
      </c>
      <c r="G305" s="248"/>
      <c r="H305" s="251">
        <v>561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5"/>
      <c r="U305" s="256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7" t="s">
        <v>189</v>
      </c>
      <c r="AU305" s="257" t="s">
        <v>89</v>
      </c>
      <c r="AV305" s="13" t="s">
        <v>89</v>
      </c>
      <c r="AW305" s="13" t="s">
        <v>41</v>
      </c>
      <c r="AX305" s="13" t="s">
        <v>80</v>
      </c>
      <c r="AY305" s="257" t="s">
        <v>173</v>
      </c>
    </row>
    <row r="306" s="14" customFormat="1">
      <c r="A306" s="14"/>
      <c r="B306" s="258"/>
      <c r="C306" s="259"/>
      <c r="D306" s="242" t="s">
        <v>189</v>
      </c>
      <c r="E306" s="260" t="s">
        <v>39</v>
      </c>
      <c r="F306" s="261" t="s">
        <v>191</v>
      </c>
      <c r="G306" s="259"/>
      <c r="H306" s="262">
        <v>671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6"/>
      <c r="U306" s="267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189</v>
      </c>
      <c r="AU306" s="268" t="s">
        <v>89</v>
      </c>
      <c r="AV306" s="14" t="s">
        <v>181</v>
      </c>
      <c r="AW306" s="14" t="s">
        <v>41</v>
      </c>
      <c r="AX306" s="14" t="s">
        <v>87</v>
      </c>
      <c r="AY306" s="268" t="s">
        <v>173</v>
      </c>
    </row>
    <row r="307" s="2" customFormat="1" ht="21.75" customHeight="1">
      <c r="A307" s="40"/>
      <c r="B307" s="41"/>
      <c r="C307" s="280" t="s">
        <v>462</v>
      </c>
      <c r="D307" s="280" t="s">
        <v>284</v>
      </c>
      <c r="E307" s="281" t="s">
        <v>463</v>
      </c>
      <c r="F307" s="282" t="s">
        <v>464</v>
      </c>
      <c r="G307" s="283" t="s">
        <v>131</v>
      </c>
      <c r="H307" s="284">
        <v>1340</v>
      </c>
      <c r="I307" s="285"/>
      <c r="J307" s="286">
        <f>ROUND(I307*H307,2)</f>
        <v>0</v>
      </c>
      <c r="K307" s="282" t="s">
        <v>180</v>
      </c>
      <c r="L307" s="287"/>
      <c r="M307" s="288" t="s">
        <v>39</v>
      </c>
      <c r="N307" s="289" t="s">
        <v>53</v>
      </c>
      <c r="O307" s="87"/>
      <c r="P307" s="238">
        <f>O307*H307</f>
        <v>0</v>
      </c>
      <c r="Q307" s="238">
        <v>0</v>
      </c>
      <c r="R307" s="238">
        <f>Q307*H307</f>
        <v>0</v>
      </c>
      <c r="S307" s="238">
        <v>0</v>
      </c>
      <c r="T307" s="238">
        <f>S307*H307</f>
        <v>0</v>
      </c>
      <c r="U307" s="239" t="s">
        <v>39</v>
      </c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40" t="s">
        <v>245</v>
      </c>
      <c r="AT307" s="240" t="s">
        <v>284</v>
      </c>
      <c r="AU307" s="240" t="s">
        <v>89</v>
      </c>
      <c r="AY307" s="18" t="s">
        <v>173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181</v>
      </c>
      <c r="BK307" s="241">
        <f>ROUND(I307*H307,2)</f>
        <v>0</v>
      </c>
      <c r="BL307" s="18" t="s">
        <v>181</v>
      </c>
      <c r="BM307" s="240" t="s">
        <v>465</v>
      </c>
    </row>
    <row r="308" s="2" customFormat="1">
      <c r="A308" s="40"/>
      <c r="B308" s="41"/>
      <c r="C308" s="42"/>
      <c r="D308" s="242" t="s">
        <v>183</v>
      </c>
      <c r="E308" s="42"/>
      <c r="F308" s="243" t="s">
        <v>464</v>
      </c>
      <c r="G308" s="42"/>
      <c r="H308" s="42"/>
      <c r="I308" s="150"/>
      <c r="J308" s="42"/>
      <c r="K308" s="42"/>
      <c r="L308" s="46"/>
      <c r="M308" s="244"/>
      <c r="N308" s="245"/>
      <c r="O308" s="87"/>
      <c r="P308" s="87"/>
      <c r="Q308" s="87"/>
      <c r="R308" s="87"/>
      <c r="S308" s="87"/>
      <c r="T308" s="87"/>
      <c r="U308" s="88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8" t="s">
        <v>183</v>
      </c>
      <c r="AU308" s="18" t="s">
        <v>89</v>
      </c>
    </row>
    <row r="309" s="2" customFormat="1">
      <c r="A309" s="40"/>
      <c r="B309" s="41"/>
      <c r="C309" s="42"/>
      <c r="D309" s="242" t="s">
        <v>187</v>
      </c>
      <c r="E309" s="42"/>
      <c r="F309" s="246" t="s">
        <v>466</v>
      </c>
      <c r="G309" s="42"/>
      <c r="H309" s="42"/>
      <c r="I309" s="150"/>
      <c r="J309" s="42"/>
      <c r="K309" s="42"/>
      <c r="L309" s="46"/>
      <c r="M309" s="244"/>
      <c r="N309" s="245"/>
      <c r="O309" s="87"/>
      <c r="P309" s="87"/>
      <c r="Q309" s="87"/>
      <c r="R309" s="87"/>
      <c r="S309" s="87"/>
      <c r="T309" s="87"/>
      <c r="U309" s="88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8" t="s">
        <v>187</v>
      </c>
      <c r="AU309" s="18" t="s">
        <v>89</v>
      </c>
    </row>
    <row r="310" s="13" customFormat="1">
      <c r="A310" s="13"/>
      <c r="B310" s="247"/>
      <c r="C310" s="248"/>
      <c r="D310" s="242" t="s">
        <v>189</v>
      </c>
      <c r="E310" s="249" t="s">
        <v>39</v>
      </c>
      <c r="F310" s="250" t="s">
        <v>467</v>
      </c>
      <c r="G310" s="248"/>
      <c r="H310" s="251">
        <v>1340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5"/>
      <c r="U310" s="256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7" t="s">
        <v>189</v>
      </c>
      <c r="AU310" s="257" t="s">
        <v>89</v>
      </c>
      <c r="AV310" s="13" t="s">
        <v>89</v>
      </c>
      <c r="AW310" s="13" t="s">
        <v>4</v>
      </c>
      <c r="AX310" s="13" t="s">
        <v>80</v>
      </c>
      <c r="AY310" s="257" t="s">
        <v>173</v>
      </c>
    </row>
    <row r="311" s="14" customFormat="1">
      <c r="A311" s="14"/>
      <c r="B311" s="258"/>
      <c r="C311" s="259"/>
      <c r="D311" s="242" t="s">
        <v>189</v>
      </c>
      <c r="E311" s="260" t="s">
        <v>129</v>
      </c>
      <c r="F311" s="261" t="s">
        <v>191</v>
      </c>
      <c r="G311" s="259"/>
      <c r="H311" s="262">
        <v>1340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6"/>
      <c r="U311" s="267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189</v>
      </c>
      <c r="AU311" s="268" t="s">
        <v>89</v>
      </c>
      <c r="AV311" s="14" t="s">
        <v>181</v>
      </c>
      <c r="AW311" s="14" t="s">
        <v>4</v>
      </c>
      <c r="AX311" s="14" t="s">
        <v>87</v>
      </c>
      <c r="AY311" s="268" t="s">
        <v>173</v>
      </c>
    </row>
    <row r="312" s="2" customFormat="1" ht="16.5" customHeight="1">
      <c r="A312" s="40"/>
      <c r="B312" s="41"/>
      <c r="C312" s="280" t="s">
        <v>468</v>
      </c>
      <c r="D312" s="280" t="s">
        <v>284</v>
      </c>
      <c r="E312" s="281" t="s">
        <v>469</v>
      </c>
      <c r="F312" s="282" t="s">
        <v>470</v>
      </c>
      <c r="G312" s="283" t="s">
        <v>135</v>
      </c>
      <c r="H312" s="284">
        <v>1250</v>
      </c>
      <c r="I312" s="285"/>
      <c r="J312" s="286">
        <f>ROUND(I312*H312,2)</f>
        <v>0</v>
      </c>
      <c r="K312" s="282" t="s">
        <v>39</v>
      </c>
      <c r="L312" s="287"/>
      <c r="M312" s="288" t="s">
        <v>39</v>
      </c>
      <c r="N312" s="289" t="s">
        <v>53</v>
      </c>
      <c r="O312" s="87"/>
      <c r="P312" s="238">
        <f>O312*H312</f>
        <v>0</v>
      </c>
      <c r="Q312" s="238">
        <v>0</v>
      </c>
      <c r="R312" s="238">
        <f>Q312*H312</f>
        <v>0</v>
      </c>
      <c r="S312" s="238">
        <v>0</v>
      </c>
      <c r="T312" s="238">
        <f>S312*H312</f>
        <v>0</v>
      </c>
      <c r="U312" s="239" t="s">
        <v>39</v>
      </c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40" t="s">
        <v>245</v>
      </c>
      <c r="AT312" s="240" t="s">
        <v>284</v>
      </c>
      <c r="AU312" s="240" t="s">
        <v>89</v>
      </c>
      <c r="AY312" s="18" t="s">
        <v>173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181</v>
      </c>
      <c r="BK312" s="241">
        <f>ROUND(I312*H312,2)</f>
        <v>0</v>
      </c>
      <c r="BL312" s="18" t="s">
        <v>181</v>
      </c>
      <c r="BM312" s="240" t="s">
        <v>471</v>
      </c>
    </row>
    <row r="313" s="2" customFormat="1">
      <c r="A313" s="40"/>
      <c r="B313" s="41"/>
      <c r="C313" s="42"/>
      <c r="D313" s="242" t="s">
        <v>183</v>
      </c>
      <c r="E313" s="42"/>
      <c r="F313" s="243" t="s">
        <v>470</v>
      </c>
      <c r="G313" s="42"/>
      <c r="H313" s="42"/>
      <c r="I313" s="150"/>
      <c r="J313" s="42"/>
      <c r="K313" s="42"/>
      <c r="L313" s="46"/>
      <c r="M313" s="244"/>
      <c r="N313" s="245"/>
      <c r="O313" s="87"/>
      <c r="P313" s="87"/>
      <c r="Q313" s="87"/>
      <c r="R313" s="87"/>
      <c r="S313" s="87"/>
      <c r="T313" s="87"/>
      <c r="U313" s="88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8" t="s">
        <v>183</v>
      </c>
      <c r="AU313" s="18" t="s">
        <v>89</v>
      </c>
    </row>
    <row r="314" s="2" customFormat="1">
      <c r="A314" s="40"/>
      <c r="B314" s="41"/>
      <c r="C314" s="42"/>
      <c r="D314" s="242" t="s">
        <v>187</v>
      </c>
      <c r="E314" s="42"/>
      <c r="F314" s="246" t="s">
        <v>466</v>
      </c>
      <c r="G314" s="42"/>
      <c r="H314" s="42"/>
      <c r="I314" s="150"/>
      <c r="J314" s="42"/>
      <c r="K314" s="42"/>
      <c r="L314" s="46"/>
      <c r="M314" s="244"/>
      <c r="N314" s="245"/>
      <c r="O314" s="87"/>
      <c r="P314" s="87"/>
      <c r="Q314" s="87"/>
      <c r="R314" s="87"/>
      <c r="S314" s="87"/>
      <c r="T314" s="87"/>
      <c r="U314" s="88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8" t="s">
        <v>187</v>
      </c>
      <c r="AU314" s="18" t="s">
        <v>89</v>
      </c>
    </row>
    <row r="315" s="13" customFormat="1">
      <c r="A315" s="13"/>
      <c r="B315" s="247"/>
      <c r="C315" s="248"/>
      <c r="D315" s="242" t="s">
        <v>189</v>
      </c>
      <c r="E315" s="249" t="s">
        <v>39</v>
      </c>
      <c r="F315" s="250" t="s">
        <v>472</v>
      </c>
      <c r="G315" s="248"/>
      <c r="H315" s="251">
        <v>1250</v>
      </c>
      <c r="I315" s="252"/>
      <c r="J315" s="248"/>
      <c r="K315" s="248"/>
      <c r="L315" s="253"/>
      <c r="M315" s="254"/>
      <c r="N315" s="255"/>
      <c r="O315" s="255"/>
      <c r="P315" s="255"/>
      <c r="Q315" s="255"/>
      <c r="R315" s="255"/>
      <c r="S315" s="255"/>
      <c r="T315" s="255"/>
      <c r="U315" s="256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7" t="s">
        <v>189</v>
      </c>
      <c r="AU315" s="257" t="s">
        <v>89</v>
      </c>
      <c r="AV315" s="13" t="s">
        <v>89</v>
      </c>
      <c r="AW315" s="13" t="s">
        <v>41</v>
      </c>
      <c r="AX315" s="13" t="s">
        <v>80</v>
      </c>
      <c r="AY315" s="257" t="s">
        <v>173</v>
      </c>
    </row>
    <row r="316" s="14" customFormat="1">
      <c r="A316" s="14"/>
      <c r="B316" s="258"/>
      <c r="C316" s="259"/>
      <c r="D316" s="242" t="s">
        <v>189</v>
      </c>
      <c r="E316" s="260" t="s">
        <v>133</v>
      </c>
      <c r="F316" s="261" t="s">
        <v>191</v>
      </c>
      <c r="G316" s="259"/>
      <c r="H316" s="262">
        <v>1250</v>
      </c>
      <c r="I316" s="263"/>
      <c r="J316" s="259"/>
      <c r="K316" s="259"/>
      <c r="L316" s="264"/>
      <c r="M316" s="265"/>
      <c r="N316" s="266"/>
      <c r="O316" s="266"/>
      <c r="P316" s="266"/>
      <c r="Q316" s="266"/>
      <c r="R316" s="266"/>
      <c r="S316" s="266"/>
      <c r="T316" s="266"/>
      <c r="U316" s="267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8" t="s">
        <v>189</v>
      </c>
      <c r="AU316" s="268" t="s">
        <v>89</v>
      </c>
      <c r="AV316" s="14" t="s">
        <v>181</v>
      </c>
      <c r="AW316" s="14" t="s">
        <v>41</v>
      </c>
      <c r="AX316" s="14" t="s">
        <v>87</v>
      </c>
      <c r="AY316" s="268" t="s">
        <v>173</v>
      </c>
    </row>
    <row r="317" s="2" customFormat="1" ht="21.75" customHeight="1">
      <c r="A317" s="40"/>
      <c r="B317" s="41"/>
      <c r="C317" s="229" t="s">
        <v>473</v>
      </c>
      <c r="D317" s="229" t="s">
        <v>176</v>
      </c>
      <c r="E317" s="230" t="s">
        <v>474</v>
      </c>
      <c r="F317" s="231" t="s">
        <v>475</v>
      </c>
      <c r="G317" s="232" t="s">
        <v>131</v>
      </c>
      <c r="H317" s="233">
        <v>603</v>
      </c>
      <c r="I317" s="234"/>
      <c r="J317" s="235">
        <f>ROUND(I317*H317,2)</f>
        <v>0</v>
      </c>
      <c r="K317" s="231" t="s">
        <v>180</v>
      </c>
      <c r="L317" s="46"/>
      <c r="M317" s="236" t="s">
        <v>39</v>
      </c>
      <c r="N317" s="237" t="s">
        <v>53</v>
      </c>
      <c r="O317" s="87"/>
      <c r="P317" s="238">
        <f>O317*H317</f>
        <v>0</v>
      </c>
      <c r="Q317" s="238">
        <v>0</v>
      </c>
      <c r="R317" s="238">
        <f>Q317*H317</f>
        <v>0</v>
      </c>
      <c r="S317" s="238">
        <v>0</v>
      </c>
      <c r="T317" s="238">
        <f>S317*H317</f>
        <v>0</v>
      </c>
      <c r="U317" s="239" t="s">
        <v>39</v>
      </c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40" t="s">
        <v>181</v>
      </c>
      <c r="AT317" s="240" t="s">
        <v>176</v>
      </c>
      <c r="AU317" s="240" t="s">
        <v>89</v>
      </c>
      <c r="AY317" s="18" t="s">
        <v>173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8" t="s">
        <v>181</v>
      </c>
      <c r="BK317" s="241">
        <f>ROUND(I317*H317,2)</f>
        <v>0</v>
      </c>
      <c r="BL317" s="18" t="s">
        <v>181</v>
      </c>
      <c r="BM317" s="240" t="s">
        <v>476</v>
      </c>
    </row>
    <row r="318" s="2" customFormat="1">
      <c r="A318" s="40"/>
      <c r="B318" s="41"/>
      <c r="C318" s="42"/>
      <c r="D318" s="242" t="s">
        <v>183</v>
      </c>
      <c r="E318" s="42"/>
      <c r="F318" s="243" t="s">
        <v>477</v>
      </c>
      <c r="G318" s="42"/>
      <c r="H318" s="42"/>
      <c r="I318" s="150"/>
      <c r="J318" s="42"/>
      <c r="K318" s="42"/>
      <c r="L318" s="46"/>
      <c r="M318" s="244"/>
      <c r="N318" s="245"/>
      <c r="O318" s="87"/>
      <c r="P318" s="87"/>
      <c r="Q318" s="87"/>
      <c r="R318" s="87"/>
      <c r="S318" s="87"/>
      <c r="T318" s="87"/>
      <c r="U318" s="88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8" t="s">
        <v>183</v>
      </c>
      <c r="AU318" s="18" t="s">
        <v>89</v>
      </c>
    </row>
    <row r="319" s="2" customFormat="1">
      <c r="A319" s="40"/>
      <c r="B319" s="41"/>
      <c r="C319" s="42"/>
      <c r="D319" s="242" t="s">
        <v>185</v>
      </c>
      <c r="E319" s="42"/>
      <c r="F319" s="246" t="s">
        <v>456</v>
      </c>
      <c r="G319" s="42"/>
      <c r="H319" s="42"/>
      <c r="I319" s="150"/>
      <c r="J319" s="42"/>
      <c r="K319" s="42"/>
      <c r="L319" s="46"/>
      <c r="M319" s="244"/>
      <c r="N319" s="245"/>
      <c r="O319" s="87"/>
      <c r="P319" s="87"/>
      <c r="Q319" s="87"/>
      <c r="R319" s="87"/>
      <c r="S319" s="87"/>
      <c r="T319" s="87"/>
      <c r="U319" s="88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8" t="s">
        <v>185</v>
      </c>
      <c r="AU319" s="18" t="s">
        <v>89</v>
      </c>
    </row>
    <row r="320" s="2" customFormat="1">
      <c r="A320" s="40"/>
      <c r="B320" s="41"/>
      <c r="C320" s="42"/>
      <c r="D320" s="242" t="s">
        <v>187</v>
      </c>
      <c r="E320" s="42"/>
      <c r="F320" s="246" t="s">
        <v>478</v>
      </c>
      <c r="G320" s="42"/>
      <c r="H320" s="42"/>
      <c r="I320" s="150"/>
      <c r="J320" s="42"/>
      <c r="K320" s="42"/>
      <c r="L320" s="46"/>
      <c r="M320" s="244"/>
      <c r="N320" s="245"/>
      <c r="O320" s="87"/>
      <c r="P320" s="87"/>
      <c r="Q320" s="87"/>
      <c r="R320" s="87"/>
      <c r="S320" s="87"/>
      <c r="T320" s="87"/>
      <c r="U320" s="88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8" t="s">
        <v>187</v>
      </c>
      <c r="AU320" s="18" t="s">
        <v>89</v>
      </c>
    </row>
    <row r="321" s="13" customFormat="1">
      <c r="A321" s="13"/>
      <c r="B321" s="247"/>
      <c r="C321" s="248"/>
      <c r="D321" s="242" t="s">
        <v>189</v>
      </c>
      <c r="E321" s="249" t="s">
        <v>39</v>
      </c>
      <c r="F321" s="250" t="s">
        <v>479</v>
      </c>
      <c r="G321" s="248"/>
      <c r="H321" s="251">
        <v>603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5"/>
      <c r="U321" s="256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7" t="s">
        <v>189</v>
      </c>
      <c r="AU321" s="257" t="s">
        <v>89</v>
      </c>
      <c r="AV321" s="13" t="s">
        <v>89</v>
      </c>
      <c r="AW321" s="13" t="s">
        <v>41</v>
      </c>
      <c r="AX321" s="13" t="s">
        <v>80</v>
      </c>
      <c r="AY321" s="257" t="s">
        <v>173</v>
      </c>
    </row>
    <row r="322" s="14" customFormat="1">
      <c r="A322" s="14"/>
      <c r="B322" s="258"/>
      <c r="C322" s="259"/>
      <c r="D322" s="242" t="s">
        <v>189</v>
      </c>
      <c r="E322" s="260" t="s">
        <v>39</v>
      </c>
      <c r="F322" s="261" t="s">
        <v>191</v>
      </c>
      <c r="G322" s="259"/>
      <c r="H322" s="262">
        <v>603</v>
      </c>
      <c r="I322" s="263"/>
      <c r="J322" s="259"/>
      <c r="K322" s="259"/>
      <c r="L322" s="264"/>
      <c r="M322" s="265"/>
      <c r="N322" s="266"/>
      <c r="O322" s="266"/>
      <c r="P322" s="266"/>
      <c r="Q322" s="266"/>
      <c r="R322" s="266"/>
      <c r="S322" s="266"/>
      <c r="T322" s="266"/>
      <c r="U322" s="267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8" t="s">
        <v>189</v>
      </c>
      <c r="AU322" s="268" t="s">
        <v>89</v>
      </c>
      <c r="AV322" s="14" t="s">
        <v>181</v>
      </c>
      <c r="AW322" s="14" t="s">
        <v>41</v>
      </c>
      <c r="AX322" s="14" t="s">
        <v>87</v>
      </c>
      <c r="AY322" s="268" t="s">
        <v>173</v>
      </c>
    </row>
    <row r="323" s="2" customFormat="1" ht="21.75" customHeight="1">
      <c r="A323" s="40"/>
      <c r="B323" s="41"/>
      <c r="C323" s="229" t="s">
        <v>480</v>
      </c>
      <c r="D323" s="229" t="s">
        <v>176</v>
      </c>
      <c r="E323" s="230" t="s">
        <v>481</v>
      </c>
      <c r="F323" s="231" t="s">
        <v>482</v>
      </c>
      <c r="G323" s="232" t="s">
        <v>221</v>
      </c>
      <c r="H323" s="233">
        <v>0.69099999999999995</v>
      </c>
      <c r="I323" s="234"/>
      <c r="J323" s="235">
        <f>ROUND(I323*H323,2)</f>
        <v>0</v>
      </c>
      <c r="K323" s="231" t="s">
        <v>180</v>
      </c>
      <c r="L323" s="46"/>
      <c r="M323" s="236" t="s">
        <v>39</v>
      </c>
      <c r="N323" s="237" t="s">
        <v>53</v>
      </c>
      <c r="O323" s="87"/>
      <c r="P323" s="238">
        <f>O323*H323</f>
        <v>0</v>
      </c>
      <c r="Q323" s="238">
        <v>0</v>
      </c>
      <c r="R323" s="238">
        <f>Q323*H323</f>
        <v>0</v>
      </c>
      <c r="S323" s="238">
        <v>0</v>
      </c>
      <c r="T323" s="238">
        <f>S323*H323</f>
        <v>0</v>
      </c>
      <c r="U323" s="239" t="s">
        <v>39</v>
      </c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40" t="s">
        <v>181</v>
      </c>
      <c r="AT323" s="240" t="s">
        <v>176</v>
      </c>
      <c r="AU323" s="240" t="s">
        <v>89</v>
      </c>
      <c r="AY323" s="18" t="s">
        <v>173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8" t="s">
        <v>181</v>
      </c>
      <c r="BK323" s="241">
        <f>ROUND(I323*H323,2)</f>
        <v>0</v>
      </c>
      <c r="BL323" s="18" t="s">
        <v>181</v>
      </c>
      <c r="BM323" s="240" t="s">
        <v>483</v>
      </c>
    </row>
    <row r="324" s="2" customFormat="1">
      <c r="A324" s="40"/>
      <c r="B324" s="41"/>
      <c r="C324" s="42"/>
      <c r="D324" s="242" t="s">
        <v>183</v>
      </c>
      <c r="E324" s="42"/>
      <c r="F324" s="243" t="s">
        <v>484</v>
      </c>
      <c r="G324" s="42"/>
      <c r="H324" s="42"/>
      <c r="I324" s="150"/>
      <c r="J324" s="42"/>
      <c r="K324" s="42"/>
      <c r="L324" s="46"/>
      <c r="M324" s="244"/>
      <c r="N324" s="245"/>
      <c r="O324" s="87"/>
      <c r="P324" s="87"/>
      <c r="Q324" s="87"/>
      <c r="R324" s="87"/>
      <c r="S324" s="87"/>
      <c r="T324" s="87"/>
      <c r="U324" s="88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8" t="s">
        <v>183</v>
      </c>
      <c r="AU324" s="18" t="s">
        <v>89</v>
      </c>
    </row>
    <row r="325" s="2" customFormat="1">
      <c r="A325" s="40"/>
      <c r="B325" s="41"/>
      <c r="C325" s="42"/>
      <c r="D325" s="242" t="s">
        <v>185</v>
      </c>
      <c r="E325" s="42"/>
      <c r="F325" s="246" t="s">
        <v>485</v>
      </c>
      <c r="G325" s="42"/>
      <c r="H325" s="42"/>
      <c r="I325" s="150"/>
      <c r="J325" s="42"/>
      <c r="K325" s="42"/>
      <c r="L325" s="46"/>
      <c r="M325" s="244"/>
      <c r="N325" s="245"/>
      <c r="O325" s="87"/>
      <c r="P325" s="87"/>
      <c r="Q325" s="87"/>
      <c r="R325" s="87"/>
      <c r="S325" s="87"/>
      <c r="T325" s="87"/>
      <c r="U325" s="88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8" t="s">
        <v>185</v>
      </c>
      <c r="AU325" s="18" t="s">
        <v>89</v>
      </c>
    </row>
    <row r="326" s="2" customFormat="1">
      <c r="A326" s="40"/>
      <c r="B326" s="41"/>
      <c r="C326" s="42"/>
      <c r="D326" s="242" t="s">
        <v>187</v>
      </c>
      <c r="E326" s="42"/>
      <c r="F326" s="246" t="s">
        <v>486</v>
      </c>
      <c r="G326" s="42"/>
      <c r="H326" s="42"/>
      <c r="I326" s="150"/>
      <c r="J326" s="42"/>
      <c r="K326" s="42"/>
      <c r="L326" s="46"/>
      <c r="M326" s="244"/>
      <c r="N326" s="245"/>
      <c r="O326" s="87"/>
      <c r="P326" s="87"/>
      <c r="Q326" s="87"/>
      <c r="R326" s="87"/>
      <c r="S326" s="87"/>
      <c r="T326" s="87"/>
      <c r="U326" s="88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8" t="s">
        <v>187</v>
      </c>
      <c r="AU326" s="18" t="s">
        <v>89</v>
      </c>
    </row>
    <row r="327" s="13" customFormat="1">
      <c r="A327" s="13"/>
      <c r="B327" s="247"/>
      <c r="C327" s="248"/>
      <c r="D327" s="242" t="s">
        <v>189</v>
      </c>
      <c r="E327" s="249" t="s">
        <v>39</v>
      </c>
      <c r="F327" s="250" t="s">
        <v>487</v>
      </c>
      <c r="G327" s="248"/>
      <c r="H327" s="251">
        <v>0.34699999999999998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5"/>
      <c r="U327" s="256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7" t="s">
        <v>189</v>
      </c>
      <c r="AU327" s="257" t="s">
        <v>89</v>
      </c>
      <c r="AV327" s="13" t="s">
        <v>89</v>
      </c>
      <c r="AW327" s="13" t="s">
        <v>41</v>
      </c>
      <c r="AX327" s="13" t="s">
        <v>80</v>
      </c>
      <c r="AY327" s="257" t="s">
        <v>173</v>
      </c>
    </row>
    <row r="328" s="13" customFormat="1">
      <c r="A328" s="13"/>
      <c r="B328" s="247"/>
      <c r="C328" s="248"/>
      <c r="D328" s="242" t="s">
        <v>189</v>
      </c>
      <c r="E328" s="249" t="s">
        <v>39</v>
      </c>
      <c r="F328" s="250" t="s">
        <v>488</v>
      </c>
      <c r="G328" s="248"/>
      <c r="H328" s="251">
        <v>0.34399999999999997</v>
      </c>
      <c r="I328" s="252"/>
      <c r="J328" s="248"/>
      <c r="K328" s="248"/>
      <c r="L328" s="253"/>
      <c r="M328" s="254"/>
      <c r="N328" s="255"/>
      <c r="O328" s="255"/>
      <c r="P328" s="255"/>
      <c r="Q328" s="255"/>
      <c r="R328" s="255"/>
      <c r="S328" s="255"/>
      <c r="T328" s="255"/>
      <c r="U328" s="256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7" t="s">
        <v>189</v>
      </c>
      <c r="AU328" s="257" t="s">
        <v>89</v>
      </c>
      <c r="AV328" s="13" t="s">
        <v>89</v>
      </c>
      <c r="AW328" s="13" t="s">
        <v>41</v>
      </c>
      <c r="AX328" s="13" t="s">
        <v>80</v>
      </c>
      <c r="AY328" s="257" t="s">
        <v>173</v>
      </c>
    </row>
    <row r="329" s="14" customFormat="1">
      <c r="A329" s="14"/>
      <c r="B329" s="258"/>
      <c r="C329" s="259"/>
      <c r="D329" s="242" t="s">
        <v>189</v>
      </c>
      <c r="E329" s="260" t="s">
        <v>39</v>
      </c>
      <c r="F329" s="261" t="s">
        <v>191</v>
      </c>
      <c r="G329" s="259"/>
      <c r="H329" s="262">
        <v>0.69099999999999995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6"/>
      <c r="U329" s="267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8" t="s">
        <v>189</v>
      </c>
      <c r="AU329" s="268" t="s">
        <v>89</v>
      </c>
      <c r="AV329" s="14" t="s">
        <v>181</v>
      </c>
      <c r="AW329" s="14" t="s">
        <v>41</v>
      </c>
      <c r="AX329" s="14" t="s">
        <v>87</v>
      </c>
      <c r="AY329" s="268" t="s">
        <v>173</v>
      </c>
    </row>
    <row r="330" s="2" customFormat="1" ht="21.75" customHeight="1">
      <c r="A330" s="40"/>
      <c r="B330" s="41"/>
      <c r="C330" s="229" t="s">
        <v>489</v>
      </c>
      <c r="D330" s="229" t="s">
        <v>176</v>
      </c>
      <c r="E330" s="230" t="s">
        <v>490</v>
      </c>
      <c r="F330" s="231" t="s">
        <v>491</v>
      </c>
      <c r="G330" s="232" t="s">
        <v>221</v>
      </c>
      <c r="H330" s="233">
        <v>0.0070000000000000001</v>
      </c>
      <c r="I330" s="234"/>
      <c r="J330" s="235">
        <f>ROUND(I330*H330,2)</f>
        <v>0</v>
      </c>
      <c r="K330" s="231" t="s">
        <v>180</v>
      </c>
      <c r="L330" s="46"/>
      <c r="M330" s="236" t="s">
        <v>39</v>
      </c>
      <c r="N330" s="237" t="s">
        <v>53</v>
      </c>
      <c r="O330" s="87"/>
      <c r="P330" s="238">
        <f>O330*H330</f>
        <v>0</v>
      </c>
      <c r="Q330" s="238">
        <v>0</v>
      </c>
      <c r="R330" s="238">
        <f>Q330*H330</f>
        <v>0</v>
      </c>
      <c r="S330" s="238">
        <v>0</v>
      </c>
      <c r="T330" s="238">
        <f>S330*H330</f>
        <v>0</v>
      </c>
      <c r="U330" s="239" t="s">
        <v>39</v>
      </c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40" t="s">
        <v>181</v>
      </c>
      <c r="AT330" s="240" t="s">
        <v>176</v>
      </c>
      <c r="AU330" s="240" t="s">
        <v>89</v>
      </c>
      <c r="AY330" s="18" t="s">
        <v>173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181</v>
      </c>
      <c r="BK330" s="241">
        <f>ROUND(I330*H330,2)</f>
        <v>0</v>
      </c>
      <c r="BL330" s="18" t="s">
        <v>181</v>
      </c>
      <c r="BM330" s="240" t="s">
        <v>492</v>
      </c>
    </row>
    <row r="331" s="2" customFormat="1">
      <c r="A331" s="40"/>
      <c r="B331" s="41"/>
      <c r="C331" s="42"/>
      <c r="D331" s="242" t="s">
        <v>183</v>
      </c>
      <c r="E331" s="42"/>
      <c r="F331" s="243" t="s">
        <v>493</v>
      </c>
      <c r="G331" s="42"/>
      <c r="H331" s="42"/>
      <c r="I331" s="150"/>
      <c r="J331" s="42"/>
      <c r="K331" s="42"/>
      <c r="L331" s="46"/>
      <c r="M331" s="244"/>
      <c r="N331" s="245"/>
      <c r="O331" s="87"/>
      <c r="P331" s="87"/>
      <c r="Q331" s="87"/>
      <c r="R331" s="87"/>
      <c r="S331" s="87"/>
      <c r="T331" s="87"/>
      <c r="U331" s="88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8" t="s">
        <v>183</v>
      </c>
      <c r="AU331" s="18" t="s">
        <v>89</v>
      </c>
    </row>
    <row r="332" s="2" customFormat="1">
      <c r="A332" s="40"/>
      <c r="B332" s="41"/>
      <c r="C332" s="42"/>
      <c r="D332" s="242" t="s">
        <v>185</v>
      </c>
      <c r="E332" s="42"/>
      <c r="F332" s="246" t="s">
        <v>494</v>
      </c>
      <c r="G332" s="42"/>
      <c r="H332" s="42"/>
      <c r="I332" s="150"/>
      <c r="J332" s="42"/>
      <c r="K332" s="42"/>
      <c r="L332" s="46"/>
      <c r="M332" s="244"/>
      <c r="N332" s="245"/>
      <c r="O332" s="87"/>
      <c r="P332" s="87"/>
      <c r="Q332" s="87"/>
      <c r="R332" s="87"/>
      <c r="S332" s="87"/>
      <c r="T332" s="87"/>
      <c r="U332" s="88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8" t="s">
        <v>185</v>
      </c>
      <c r="AU332" s="18" t="s">
        <v>89</v>
      </c>
    </row>
    <row r="333" s="2" customFormat="1">
      <c r="A333" s="40"/>
      <c r="B333" s="41"/>
      <c r="C333" s="42"/>
      <c r="D333" s="242" t="s">
        <v>187</v>
      </c>
      <c r="E333" s="42"/>
      <c r="F333" s="246" t="s">
        <v>495</v>
      </c>
      <c r="G333" s="42"/>
      <c r="H333" s="42"/>
      <c r="I333" s="150"/>
      <c r="J333" s="42"/>
      <c r="K333" s="42"/>
      <c r="L333" s="46"/>
      <c r="M333" s="244"/>
      <c r="N333" s="245"/>
      <c r="O333" s="87"/>
      <c r="P333" s="87"/>
      <c r="Q333" s="87"/>
      <c r="R333" s="87"/>
      <c r="S333" s="87"/>
      <c r="T333" s="87"/>
      <c r="U333" s="88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8" t="s">
        <v>187</v>
      </c>
      <c r="AU333" s="18" t="s">
        <v>89</v>
      </c>
    </row>
    <row r="334" s="2" customFormat="1" ht="21.75" customHeight="1">
      <c r="A334" s="40"/>
      <c r="B334" s="41"/>
      <c r="C334" s="229" t="s">
        <v>496</v>
      </c>
      <c r="D334" s="229" t="s">
        <v>176</v>
      </c>
      <c r="E334" s="230" t="s">
        <v>497</v>
      </c>
      <c r="F334" s="231" t="s">
        <v>498</v>
      </c>
      <c r="G334" s="232" t="s">
        <v>221</v>
      </c>
      <c r="H334" s="233">
        <v>0.33700000000000002</v>
      </c>
      <c r="I334" s="234"/>
      <c r="J334" s="235">
        <f>ROUND(I334*H334,2)</f>
        <v>0</v>
      </c>
      <c r="K334" s="231" t="s">
        <v>180</v>
      </c>
      <c r="L334" s="46"/>
      <c r="M334" s="236" t="s">
        <v>39</v>
      </c>
      <c r="N334" s="237" t="s">
        <v>53</v>
      </c>
      <c r="O334" s="87"/>
      <c r="P334" s="238">
        <f>O334*H334</f>
        <v>0</v>
      </c>
      <c r="Q334" s="238">
        <v>0</v>
      </c>
      <c r="R334" s="238">
        <f>Q334*H334</f>
        <v>0</v>
      </c>
      <c r="S334" s="238">
        <v>0</v>
      </c>
      <c r="T334" s="238">
        <f>S334*H334</f>
        <v>0</v>
      </c>
      <c r="U334" s="239" t="s">
        <v>39</v>
      </c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40" t="s">
        <v>181</v>
      </c>
      <c r="AT334" s="240" t="s">
        <v>176</v>
      </c>
      <c r="AU334" s="240" t="s">
        <v>89</v>
      </c>
      <c r="AY334" s="18" t="s">
        <v>173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8" t="s">
        <v>181</v>
      </c>
      <c r="BK334" s="241">
        <f>ROUND(I334*H334,2)</f>
        <v>0</v>
      </c>
      <c r="BL334" s="18" t="s">
        <v>181</v>
      </c>
      <c r="BM334" s="240" t="s">
        <v>499</v>
      </c>
    </row>
    <row r="335" s="2" customFormat="1">
      <c r="A335" s="40"/>
      <c r="B335" s="41"/>
      <c r="C335" s="42"/>
      <c r="D335" s="242" t="s">
        <v>183</v>
      </c>
      <c r="E335" s="42"/>
      <c r="F335" s="243" t="s">
        <v>500</v>
      </c>
      <c r="G335" s="42"/>
      <c r="H335" s="42"/>
      <c r="I335" s="150"/>
      <c r="J335" s="42"/>
      <c r="K335" s="42"/>
      <c r="L335" s="46"/>
      <c r="M335" s="244"/>
      <c r="N335" s="245"/>
      <c r="O335" s="87"/>
      <c r="P335" s="87"/>
      <c r="Q335" s="87"/>
      <c r="R335" s="87"/>
      <c r="S335" s="87"/>
      <c r="T335" s="87"/>
      <c r="U335" s="88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8" t="s">
        <v>183</v>
      </c>
      <c r="AU335" s="18" t="s">
        <v>89</v>
      </c>
    </row>
    <row r="336" s="2" customFormat="1">
      <c r="A336" s="40"/>
      <c r="B336" s="41"/>
      <c r="C336" s="42"/>
      <c r="D336" s="242" t="s">
        <v>185</v>
      </c>
      <c r="E336" s="42"/>
      <c r="F336" s="246" t="s">
        <v>494</v>
      </c>
      <c r="G336" s="42"/>
      <c r="H336" s="42"/>
      <c r="I336" s="150"/>
      <c r="J336" s="42"/>
      <c r="K336" s="42"/>
      <c r="L336" s="46"/>
      <c r="M336" s="244"/>
      <c r="N336" s="245"/>
      <c r="O336" s="87"/>
      <c r="P336" s="87"/>
      <c r="Q336" s="87"/>
      <c r="R336" s="87"/>
      <c r="S336" s="87"/>
      <c r="T336" s="87"/>
      <c r="U336" s="88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8" t="s">
        <v>185</v>
      </c>
      <c r="AU336" s="18" t="s">
        <v>89</v>
      </c>
    </row>
    <row r="337" s="2" customFormat="1">
      <c r="A337" s="40"/>
      <c r="B337" s="41"/>
      <c r="C337" s="42"/>
      <c r="D337" s="242" t="s">
        <v>187</v>
      </c>
      <c r="E337" s="42"/>
      <c r="F337" s="246" t="s">
        <v>501</v>
      </c>
      <c r="G337" s="42"/>
      <c r="H337" s="42"/>
      <c r="I337" s="150"/>
      <c r="J337" s="42"/>
      <c r="K337" s="42"/>
      <c r="L337" s="46"/>
      <c r="M337" s="244"/>
      <c r="N337" s="245"/>
      <c r="O337" s="87"/>
      <c r="P337" s="87"/>
      <c r="Q337" s="87"/>
      <c r="R337" s="87"/>
      <c r="S337" s="87"/>
      <c r="T337" s="87"/>
      <c r="U337" s="88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8" t="s">
        <v>187</v>
      </c>
      <c r="AU337" s="18" t="s">
        <v>89</v>
      </c>
    </row>
    <row r="338" s="2" customFormat="1" ht="21.75" customHeight="1">
      <c r="A338" s="40"/>
      <c r="B338" s="41"/>
      <c r="C338" s="229" t="s">
        <v>502</v>
      </c>
      <c r="D338" s="229" t="s">
        <v>176</v>
      </c>
      <c r="E338" s="230" t="s">
        <v>503</v>
      </c>
      <c r="F338" s="231" t="s">
        <v>504</v>
      </c>
      <c r="G338" s="232" t="s">
        <v>221</v>
      </c>
      <c r="H338" s="233">
        <v>0.34699999999999998</v>
      </c>
      <c r="I338" s="234"/>
      <c r="J338" s="235">
        <f>ROUND(I338*H338,2)</f>
        <v>0</v>
      </c>
      <c r="K338" s="231" t="s">
        <v>180</v>
      </c>
      <c r="L338" s="46"/>
      <c r="M338" s="236" t="s">
        <v>39</v>
      </c>
      <c r="N338" s="237" t="s">
        <v>53</v>
      </c>
      <c r="O338" s="87"/>
      <c r="P338" s="238">
        <f>O338*H338</f>
        <v>0</v>
      </c>
      <c r="Q338" s="238">
        <v>0</v>
      </c>
      <c r="R338" s="238">
        <f>Q338*H338</f>
        <v>0</v>
      </c>
      <c r="S338" s="238">
        <v>0</v>
      </c>
      <c r="T338" s="238">
        <f>S338*H338</f>
        <v>0</v>
      </c>
      <c r="U338" s="239" t="s">
        <v>39</v>
      </c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40" t="s">
        <v>181</v>
      </c>
      <c r="AT338" s="240" t="s">
        <v>176</v>
      </c>
      <c r="AU338" s="240" t="s">
        <v>89</v>
      </c>
      <c r="AY338" s="18" t="s">
        <v>173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8" t="s">
        <v>181</v>
      </c>
      <c r="BK338" s="241">
        <f>ROUND(I338*H338,2)</f>
        <v>0</v>
      </c>
      <c r="BL338" s="18" t="s">
        <v>181</v>
      </c>
      <c r="BM338" s="240" t="s">
        <v>505</v>
      </c>
    </row>
    <row r="339" s="2" customFormat="1">
      <c r="A339" s="40"/>
      <c r="B339" s="41"/>
      <c r="C339" s="42"/>
      <c r="D339" s="242" t="s">
        <v>183</v>
      </c>
      <c r="E339" s="42"/>
      <c r="F339" s="243" t="s">
        <v>506</v>
      </c>
      <c r="G339" s="42"/>
      <c r="H339" s="42"/>
      <c r="I339" s="150"/>
      <c r="J339" s="42"/>
      <c r="K339" s="42"/>
      <c r="L339" s="46"/>
      <c r="M339" s="244"/>
      <c r="N339" s="245"/>
      <c r="O339" s="87"/>
      <c r="P339" s="87"/>
      <c r="Q339" s="87"/>
      <c r="R339" s="87"/>
      <c r="S339" s="87"/>
      <c r="T339" s="87"/>
      <c r="U339" s="88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8" t="s">
        <v>183</v>
      </c>
      <c r="AU339" s="18" t="s">
        <v>89</v>
      </c>
    </row>
    <row r="340" s="2" customFormat="1">
      <c r="A340" s="40"/>
      <c r="B340" s="41"/>
      <c r="C340" s="42"/>
      <c r="D340" s="242" t="s">
        <v>185</v>
      </c>
      <c r="E340" s="42"/>
      <c r="F340" s="246" t="s">
        <v>494</v>
      </c>
      <c r="G340" s="42"/>
      <c r="H340" s="42"/>
      <c r="I340" s="150"/>
      <c r="J340" s="42"/>
      <c r="K340" s="42"/>
      <c r="L340" s="46"/>
      <c r="M340" s="244"/>
      <c r="N340" s="245"/>
      <c r="O340" s="87"/>
      <c r="P340" s="87"/>
      <c r="Q340" s="87"/>
      <c r="R340" s="87"/>
      <c r="S340" s="87"/>
      <c r="T340" s="87"/>
      <c r="U340" s="88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8" t="s">
        <v>185</v>
      </c>
      <c r="AU340" s="18" t="s">
        <v>89</v>
      </c>
    </row>
    <row r="341" s="2" customFormat="1">
      <c r="A341" s="40"/>
      <c r="B341" s="41"/>
      <c r="C341" s="42"/>
      <c r="D341" s="242" t="s">
        <v>187</v>
      </c>
      <c r="E341" s="42"/>
      <c r="F341" s="246" t="s">
        <v>507</v>
      </c>
      <c r="G341" s="42"/>
      <c r="H341" s="42"/>
      <c r="I341" s="150"/>
      <c r="J341" s="42"/>
      <c r="K341" s="42"/>
      <c r="L341" s="46"/>
      <c r="M341" s="244"/>
      <c r="N341" s="245"/>
      <c r="O341" s="87"/>
      <c r="P341" s="87"/>
      <c r="Q341" s="87"/>
      <c r="R341" s="87"/>
      <c r="S341" s="87"/>
      <c r="T341" s="87"/>
      <c r="U341" s="88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8" t="s">
        <v>187</v>
      </c>
      <c r="AU341" s="18" t="s">
        <v>89</v>
      </c>
    </row>
    <row r="342" s="13" customFormat="1">
      <c r="A342" s="13"/>
      <c r="B342" s="247"/>
      <c r="C342" s="248"/>
      <c r="D342" s="242" t="s">
        <v>189</v>
      </c>
      <c r="E342" s="249" t="s">
        <v>39</v>
      </c>
      <c r="F342" s="250" t="s">
        <v>487</v>
      </c>
      <c r="G342" s="248"/>
      <c r="H342" s="251">
        <v>0.34699999999999998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5"/>
      <c r="U342" s="256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7" t="s">
        <v>189</v>
      </c>
      <c r="AU342" s="257" t="s">
        <v>89</v>
      </c>
      <c r="AV342" s="13" t="s">
        <v>89</v>
      </c>
      <c r="AW342" s="13" t="s">
        <v>41</v>
      </c>
      <c r="AX342" s="13" t="s">
        <v>80</v>
      </c>
      <c r="AY342" s="257" t="s">
        <v>173</v>
      </c>
    </row>
    <row r="343" s="14" customFormat="1">
      <c r="A343" s="14"/>
      <c r="B343" s="258"/>
      <c r="C343" s="259"/>
      <c r="D343" s="242" t="s">
        <v>189</v>
      </c>
      <c r="E343" s="260" t="s">
        <v>39</v>
      </c>
      <c r="F343" s="261" t="s">
        <v>191</v>
      </c>
      <c r="G343" s="259"/>
      <c r="H343" s="262">
        <v>0.34699999999999998</v>
      </c>
      <c r="I343" s="263"/>
      <c r="J343" s="259"/>
      <c r="K343" s="259"/>
      <c r="L343" s="264"/>
      <c r="M343" s="265"/>
      <c r="N343" s="266"/>
      <c r="O343" s="266"/>
      <c r="P343" s="266"/>
      <c r="Q343" s="266"/>
      <c r="R343" s="266"/>
      <c r="S343" s="266"/>
      <c r="T343" s="266"/>
      <c r="U343" s="267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8" t="s">
        <v>189</v>
      </c>
      <c r="AU343" s="268" t="s">
        <v>89</v>
      </c>
      <c r="AV343" s="14" t="s">
        <v>181</v>
      </c>
      <c r="AW343" s="14" t="s">
        <v>41</v>
      </c>
      <c r="AX343" s="14" t="s">
        <v>87</v>
      </c>
      <c r="AY343" s="268" t="s">
        <v>173</v>
      </c>
    </row>
    <row r="344" s="2" customFormat="1" ht="21.75" customHeight="1">
      <c r="A344" s="40"/>
      <c r="B344" s="41"/>
      <c r="C344" s="229" t="s">
        <v>508</v>
      </c>
      <c r="D344" s="229" t="s">
        <v>176</v>
      </c>
      <c r="E344" s="230" t="s">
        <v>509</v>
      </c>
      <c r="F344" s="231" t="s">
        <v>510</v>
      </c>
      <c r="G344" s="232" t="s">
        <v>135</v>
      </c>
      <c r="H344" s="233">
        <v>40</v>
      </c>
      <c r="I344" s="234"/>
      <c r="J344" s="235">
        <f>ROUND(I344*H344,2)</f>
        <v>0</v>
      </c>
      <c r="K344" s="231" t="s">
        <v>180</v>
      </c>
      <c r="L344" s="46"/>
      <c r="M344" s="236" t="s">
        <v>39</v>
      </c>
      <c r="N344" s="237" t="s">
        <v>53</v>
      </c>
      <c r="O344" s="87"/>
      <c r="P344" s="238">
        <f>O344*H344</f>
        <v>0</v>
      </c>
      <c r="Q344" s="238">
        <v>0</v>
      </c>
      <c r="R344" s="238">
        <f>Q344*H344</f>
        <v>0</v>
      </c>
      <c r="S344" s="238">
        <v>0</v>
      </c>
      <c r="T344" s="238">
        <f>S344*H344</f>
        <v>0</v>
      </c>
      <c r="U344" s="239" t="s">
        <v>39</v>
      </c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40" t="s">
        <v>181</v>
      </c>
      <c r="AT344" s="240" t="s">
        <v>176</v>
      </c>
      <c r="AU344" s="240" t="s">
        <v>89</v>
      </c>
      <c r="AY344" s="18" t="s">
        <v>173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181</v>
      </c>
      <c r="BK344" s="241">
        <f>ROUND(I344*H344,2)</f>
        <v>0</v>
      </c>
      <c r="BL344" s="18" t="s">
        <v>181</v>
      </c>
      <c r="BM344" s="240" t="s">
        <v>511</v>
      </c>
    </row>
    <row r="345" s="2" customFormat="1">
      <c r="A345" s="40"/>
      <c r="B345" s="41"/>
      <c r="C345" s="42"/>
      <c r="D345" s="242" t="s">
        <v>183</v>
      </c>
      <c r="E345" s="42"/>
      <c r="F345" s="243" t="s">
        <v>512</v>
      </c>
      <c r="G345" s="42"/>
      <c r="H345" s="42"/>
      <c r="I345" s="150"/>
      <c r="J345" s="42"/>
      <c r="K345" s="42"/>
      <c r="L345" s="46"/>
      <c r="M345" s="244"/>
      <c r="N345" s="245"/>
      <c r="O345" s="87"/>
      <c r="P345" s="87"/>
      <c r="Q345" s="87"/>
      <c r="R345" s="87"/>
      <c r="S345" s="87"/>
      <c r="T345" s="87"/>
      <c r="U345" s="88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8" t="s">
        <v>183</v>
      </c>
      <c r="AU345" s="18" t="s">
        <v>89</v>
      </c>
    </row>
    <row r="346" s="2" customFormat="1">
      <c r="A346" s="40"/>
      <c r="B346" s="41"/>
      <c r="C346" s="42"/>
      <c r="D346" s="242" t="s">
        <v>185</v>
      </c>
      <c r="E346" s="42"/>
      <c r="F346" s="246" t="s">
        <v>513</v>
      </c>
      <c r="G346" s="42"/>
      <c r="H346" s="42"/>
      <c r="I346" s="150"/>
      <c r="J346" s="42"/>
      <c r="K346" s="42"/>
      <c r="L346" s="46"/>
      <c r="M346" s="244"/>
      <c r="N346" s="245"/>
      <c r="O346" s="87"/>
      <c r="P346" s="87"/>
      <c r="Q346" s="87"/>
      <c r="R346" s="87"/>
      <c r="S346" s="87"/>
      <c r="T346" s="87"/>
      <c r="U346" s="88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8" t="s">
        <v>185</v>
      </c>
      <c r="AU346" s="18" t="s">
        <v>89</v>
      </c>
    </row>
    <row r="347" s="2" customFormat="1">
      <c r="A347" s="40"/>
      <c r="B347" s="41"/>
      <c r="C347" s="42"/>
      <c r="D347" s="242" t="s">
        <v>187</v>
      </c>
      <c r="E347" s="42"/>
      <c r="F347" s="246" t="s">
        <v>514</v>
      </c>
      <c r="G347" s="42"/>
      <c r="H347" s="42"/>
      <c r="I347" s="150"/>
      <c r="J347" s="42"/>
      <c r="K347" s="42"/>
      <c r="L347" s="46"/>
      <c r="M347" s="244"/>
      <c r="N347" s="245"/>
      <c r="O347" s="87"/>
      <c r="P347" s="87"/>
      <c r="Q347" s="87"/>
      <c r="R347" s="87"/>
      <c r="S347" s="87"/>
      <c r="T347" s="87"/>
      <c r="U347" s="88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8" t="s">
        <v>187</v>
      </c>
      <c r="AU347" s="18" t="s">
        <v>89</v>
      </c>
    </row>
    <row r="348" s="2" customFormat="1" ht="21.75" customHeight="1">
      <c r="A348" s="40"/>
      <c r="B348" s="41"/>
      <c r="C348" s="229" t="s">
        <v>515</v>
      </c>
      <c r="D348" s="229" t="s">
        <v>176</v>
      </c>
      <c r="E348" s="230" t="s">
        <v>516</v>
      </c>
      <c r="F348" s="231" t="s">
        <v>517</v>
      </c>
      <c r="G348" s="232" t="s">
        <v>131</v>
      </c>
      <c r="H348" s="233">
        <v>108</v>
      </c>
      <c r="I348" s="234"/>
      <c r="J348" s="235">
        <f>ROUND(I348*H348,2)</f>
        <v>0</v>
      </c>
      <c r="K348" s="231" t="s">
        <v>180</v>
      </c>
      <c r="L348" s="46"/>
      <c r="M348" s="236" t="s">
        <v>39</v>
      </c>
      <c r="N348" s="237" t="s">
        <v>53</v>
      </c>
      <c r="O348" s="87"/>
      <c r="P348" s="238">
        <f>O348*H348</f>
        <v>0</v>
      </c>
      <c r="Q348" s="238">
        <v>0</v>
      </c>
      <c r="R348" s="238">
        <f>Q348*H348</f>
        <v>0</v>
      </c>
      <c r="S348" s="238">
        <v>0</v>
      </c>
      <c r="T348" s="238">
        <f>S348*H348</f>
        <v>0</v>
      </c>
      <c r="U348" s="239" t="s">
        <v>39</v>
      </c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40" t="s">
        <v>181</v>
      </c>
      <c r="AT348" s="240" t="s">
        <v>176</v>
      </c>
      <c r="AU348" s="240" t="s">
        <v>89</v>
      </c>
      <c r="AY348" s="18" t="s">
        <v>173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8" t="s">
        <v>181</v>
      </c>
      <c r="BK348" s="241">
        <f>ROUND(I348*H348,2)</f>
        <v>0</v>
      </c>
      <c r="BL348" s="18" t="s">
        <v>181</v>
      </c>
      <c r="BM348" s="240" t="s">
        <v>518</v>
      </c>
    </row>
    <row r="349" s="2" customFormat="1">
      <c r="A349" s="40"/>
      <c r="B349" s="41"/>
      <c r="C349" s="42"/>
      <c r="D349" s="242" t="s">
        <v>183</v>
      </c>
      <c r="E349" s="42"/>
      <c r="F349" s="243" t="s">
        <v>519</v>
      </c>
      <c r="G349" s="42"/>
      <c r="H349" s="42"/>
      <c r="I349" s="150"/>
      <c r="J349" s="42"/>
      <c r="K349" s="42"/>
      <c r="L349" s="46"/>
      <c r="M349" s="244"/>
      <c r="N349" s="245"/>
      <c r="O349" s="87"/>
      <c r="P349" s="87"/>
      <c r="Q349" s="87"/>
      <c r="R349" s="87"/>
      <c r="S349" s="87"/>
      <c r="T349" s="87"/>
      <c r="U349" s="88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8" t="s">
        <v>183</v>
      </c>
      <c r="AU349" s="18" t="s">
        <v>89</v>
      </c>
    </row>
    <row r="350" s="2" customFormat="1">
      <c r="A350" s="40"/>
      <c r="B350" s="41"/>
      <c r="C350" s="42"/>
      <c r="D350" s="242" t="s">
        <v>185</v>
      </c>
      <c r="E350" s="42"/>
      <c r="F350" s="246" t="s">
        <v>520</v>
      </c>
      <c r="G350" s="42"/>
      <c r="H350" s="42"/>
      <c r="I350" s="150"/>
      <c r="J350" s="42"/>
      <c r="K350" s="42"/>
      <c r="L350" s="46"/>
      <c r="M350" s="244"/>
      <c r="N350" s="245"/>
      <c r="O350" s="87"/>
      <c r="P350" s="87"/>
      <c r="Q350" s="87"/>
      <c r="R350" s="87"/>
      <c r="S350" s="87"/>
      <c r="T350" s="87"/>
      <c r="U350" s="88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8" t="s">
        <v>185</v>
      </c>
      <c r="AU350" s="18" t="s">
        <v>89</v>
      </c>
    </row>
    <row r="351" s="2" customFormat="1">
      <c r="A351" s="40"/>
      <c r="B351" s="41"/>
      <c r="C351" s="42"/>
      <c r="D351" s="242" t="s">
        <v>187</v>
      </c>
      <c r="E351" s="42"/>
      <c r="F351" s="246" t="s">
        <v>521</v>
      </c>
      <c r="G351" s="42"/>
      <c r="H351" s="42"/>
      <c r="I351" s="150"/>
      <c r="J351" s="42"/>
      <c r="K351" s="42"/>
      <c r="L351" s="46"/>
      <c r="M351" s="244"/>
      <c r="N351" s="245"/>
      <c r="O351" s="87"/>
      <c r="P351" s="87"/>
      <c r="Q351" s="87"/>
      <c r="R351" s="87"/>
      <c r="S351" s="87"/>
      <c r="T351" s="87"/>
      <c r="U351" s="88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8" t="s">
        <v>187</v>
      </c>
      <c r="AU351" s="18" t="s">
        <v>89</v>
      </c>
    </row>
    <row r="352" s="13" customFormat="1">
      <c r="A352" s="13"/>
      <c r="B352" s="247"/>
      <c r="C352" s="248"/>
      <c r="D352" s="242" t="s">
        <v>189</v>
      </c>
      <c r="E352" s="249" t="s">
        <v>39</v>
      </c>
      <c r="F352" s="250" t="s">
        <v>522</v>
      </c>
      <c r="G352" s="248"/>
      <c r="H352" s="251">
        <v>12</v>
      </c>
      <c r="I352" s="252"/>
      <c r="J352" s="248"/>
      <c r="K352" s="248"/>
      <c r="L352" s="253"/>
      <c r="M352" s="254"/>
      <c r="N352" s="255"/>
      <c r="O352" s="255"/>
      <c r="P352" s="255"/>
      <c r="Q352" s="255"/>
      <c r="R352" s="255"/>
      <c r="S352" s="255"/>
      <c r="T352" s="255"/>
      <c r="U352" s="256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7" t="s">
        <v>189</v>
      </c>
      <c r="AU352" s="257" t="s">
        <v>89</v>
      </c>
      <c r="AV352" s="13" t="s">
        <v>89</v>
      </c>
      <c r="AW352" s="13" t="s">
        <v>41</v>
      </c>
      <c r="AX352" s="13" t="s">
        <v>80</v>
      </c>
      <c r="AY352" s="257" t="s">
        <v>173</v>
      </c>
    </row>
    <row r="353" s="13" customFormat="1">
      <c r="A353" s="13"/>
      <c r="B353" s="247"/>
      <c r="C353" s="248"/>
      <c r="D353" s="242" t="s">
        <v>189</v>
      </c>
      <c r="E353" s="249" t="s">
        <v>39</v>
      </c>
      <c r="F353" s="250" t="s">
        <v>523</v>
      </c>
      <c r="G353" s="248"/>
      <c r="H353" s="251">
        <v>12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5"/>
      <c r="U353" s="256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7" t="s">
        <v>189</v>
      </c>
      <c r="AU353" s="257" t="s">
        <v>89</v>
      </c>
      <c r="AV353" s="13" t="s">
        <v>89</v>
      </c>
      <c r="AW353" s="13" t="s">
        <v>41</v>
      </c>
      <c r="AX353" s="13" t="s">
        <v>80</v>
      </c>
      <c r="AY353" s="257" t="s">
        <v>173</v>
      </c>
    </row>
    <row r="354" s="13" customFormat="1">
      <c r="A354" s="13"/>
      <c r="B354" s="247"/>
      <c r="C354" s="248"/>
      <c r="D354" s="242" t="s">
        <v>189</v>
      </c>
      <c r="E354" s="249" t="s">
        <v>39</v>
      </c>
      <c r="F354" s="250" t="s">
        <v>524</v>
      </c>
      <c r="G354" s="248"/>
      <c r="H354" s="251">
        <v>43</v>
      </c>
      <c r="I354" s="252"/>
      <c r="J354" s="248"/>
      <c r="K354" s="248"/>
      <c r="L354" s="253"/>
      <c r="M354" s="254"/>
      <c r="N354" s="255"/>
      <c r="O354" s="255"/>
      <c r="P354" s="255"/>
      <c r="Q354" s="255"/>
      <c r="R354" s="255"/>
      <c r="S354" s="255"/>
      <c r="T354" s="255"/>
      <c r="U354" s="256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7" t="s">
        <v>189</v>
      </c>
      <c r="AU354" s="257" t="s">
        <v>89</v>
      </c>
      <c r="AV354" s="13" t="s">
        <v>89</v>
      </c>
      <c r="AW354" s="13" t="s">
        <v>41</v>
      </c>
      <c r="AX354" s="13" t="s">
        <v>80</v>
      </c>
      <c r="AY354" s="257" t="s">
        <v>173</v>
      </c>
    </row>
    <row r="355" s="13" customFormat="1">
      <c r="A355" s="13"/>
      <c r="B355" s="247"/>
      <c r="C355" s="248"/>
      <c r="D355" s="242" t="s">
        <v>189</v>
      </c>
      <c r="E355" s="249" t="s">
        <v>39</v>
      </c>
      <c r="F355" s="250" t="s">
        <v>525</v>
      </c>
      <c r="G355" s="248"/>
      <c r="H355" s="251">
        <v>41</v>
      </c>
      <c r="I355" s="252"/>
      <c r="J355" s="248"/>
      <c r="K355" s="248"/>
      <c r="L355" s="253"/>
      <c r="M355" s="254"/>
      <c r="N355" s="255"/>
      <c r="O355" s="255"/>
      <c r="P355" s="255"/>
      <c r="Q355" s="255"/>
      <c r="R355" s="255"/>
      <c r="S355" s="255"/>
      <c r="T355" s="255"/>
      <c r="U355" s="256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7" t="s">
        <v>189</v>
      </c>
      <c r="AU355" s="257" t="s">
        <v>89</v>
      </c>
      <c r="AV355" s="13" t="s">
        <v>89</v>
      </c>
      <c r="AW355" s="13" t="s">
        <v>41</v>
      </c>
      <c r="AX355" s="13" t="s">
        <v>80</v>
      </c>
      <c r="AY355" s="257" t="s">
        <v>173</v>
      </c>
    </row>
    <row r="356" s="14" customFormat="1">
      <c r="A356" s="14"/>
      <c r="B356" s="258"/>
      <c r="C356" s="259"/>
      <c r="D356" s="242" t="s">
        <v>189</v>
      </c>
      <c r="E356" s="260" t="s">
        <v>39</v>
      </c>
      <c r="F356" s="261" t="s">
        <v>191</v>
      </c>
      <c r="G356" s="259"/>
      <c r="H356" s="262">
        <v>108</v>
      </c>
      <c r="I356" s="263"/>
      <c r="J356" s="259"/>
      <c r="K356" s="259"/>
      <c r="L356" s="264"/>
      <c r="M356" s="265"/>
      <c r="N356" s="266"/>
      <c r="O356" s="266"/>
      <c r="P356" s="266"/>
      <c r="Q356" s="266"/>
      <c r="R356" s="266"/>
      <c r="S356" s="266"/>
      <c r="T356" s="266"/>
      <c r="U356" s="267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8" t="s">
        <v>189</v>
      </c>
      <c r="AU356" s="268" t="s">
        <v>89</v>
      </c>
      <c r="AV356" s="14" t="s">
        <v>181</v>
      </c>
      <c r="AW356" s="14" t="s">
        <v>41</v>
      </c>
      <c r="AX356" s="14" t="s">
        <v>87</v>
      </c>
      <c r="AY356" s="268" t="s">
        <v>173</v>
      </c>
    </row>
    <row r="357" s="2" customFormat="1" ht="21.75" customHeight="1">
      <c r="A357" s="40"/>
      <c r="B357" s="41"/>
      <c r="C357" s="229" t="s">
        <v>526</v>
      </c>
      <c r="D357" s="229" t="s">
        <v>176</v>
      </c>
      <c r="E357" s="230" t="s">
        <v>527</v>
      </c>
      <c r="F357" s="231" t="s">
        <v>528</v>
      </c>
      <c r="G357" s="232" t="s">
        <v>131</v>
      </c>
      <c r="H357" s="233">
        <v>114</v>
      </c>
      <c r="I357" s="234"/>
      <c r="J357" s="235">
        <f>ROUND(I357*H357,2)</f>
        <v>0</v>
      </c>
      <c r="K357" s="231" t="s">
        <v>180</v>
      </c>
      <c r="L357" s="46"/>
      <c r="M357" s="236" t="s">
        <v>39</v>
      </c>
      <c r="N357" s="237" t="s">
        <v>53</v>
      </c>
      <c r="O357" s="87"/>
      <c r="P357" s="238">
        <f>O357*H357</f>
        <v>0</v>
      </c>
      <c r="Q357" s="238">
        <v>0</v>
      </c>
      <c r="R357" s="238">
        <f>Q357*H357</f>
        <v>0</v>
      </c>
      <c r="S357" s="238">
        <v>0</v>
      </c>
      <c r="T357" s="238">
        <f>S357*H357</f>
        <v>0</v>
      </c>
      <c r="U357" s="239" t="s">
        <v>39</v>
      </c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40" t="s">
        <v>181</v>
      </c>
      <c r="AT357" s="240" t="s">
        <v>176</v>
      </c>
      <c r="AU357" s="240" t="s">
        <v>89</v>
      </c>
      <c r="AY357" s="18" t="s">
        <v>173</v>
      </c>
      <c r="BE357" s="241">
        <f>IF(N357="základní",J357,0)</f>
        <v>0</v>
      </c>
      <c r="BF357" s="241">
        <f>IF(N357="snížená",J357,0)</f>
        <v>0</v>
      </c>
      <c r="BG357" s="241">
        <f>IF(N357="zákl. přenesená",J357,0)</f>
        <v>0</v>
      </c>
      <c r="BH357" s="241">
        <f>IF(N357="sníž. přenesená",J357,0)</f>
        <v>0</v>
      </c>
      <c r="BI357" s="241">
        <f>IF(N357="nulová",J357,0)</f>
        <v>0</v>
      </c>
      <c r="BJ357" s="18" t="s">
        <v>181</v>
      </c>
      <c r="BK357" s="241">
        <f>ROUND(I357*H357,2)</f>
        <v>0</v>
      </c>
      <c r="BL357" s="18" t="s">
        <v>181</v>
      </c>
      <c r="BM357" s="240" t="s">
        <v>529</v>
      </c>
    </row>
    <row r="358" s="2" customFormat="1">
      <c r="A358" s="40"/>
      <c r="B358" s="41"/>
      <c r="C358" s="42"/>
      <c r="D358" s="242" t="s">
        <v>183</v>
      </c>
      <c r="E358" s="42"/>
      <c r="F358" s="243" t="s">
        <v>530</v>
      </c>
      <c r="G358" s="42"/>
      <c r="H358" s="42"/>
      <c r="I358" s="150"/>
      <c r="J358" s="42"/>
      <c r="K358" s="42"/>
      <c r="L358" s="46"/>
      <c r="M358" s="244"/>
      <c r="N358" s="245"/>
      <c r="O358" s="87"/>
      <c r="P358" s="87"/>
      <c r="Q358" s="87"/>
      <c r="R358" s="87"/>
      <c r="S358" s="87"/>
      <c r="T358" s="87"/>
      <c r="U358" s="88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8" t="s">
        <v>183</v>
      </c>
      <c r="AU358" s="18" t="s">
        <v>89</v>
      </c>
    </row>
    <row r="359" s="2" customFormat="1">
      <c r="A359" s="40"/>
      <c r="B359" s="41"/>
      <c r="C359" s="42"/>
      <c r="D359" s="242" t="s">
        <v>185</v>
      </c>
      <c r="E359" s="42"/>
      <c r="F359" s="246" t="s">
        <v>520</v>
      </c>
      <c r="G359" s="42"/>
      <c r="H359" s="42"/>
      <c r="I359" s="150"/>
      <c r="J359" s="42"/>
      <c r="K359" s="42"/>
      <c r="L359" s="46"/>
      <c r="M359" s="244"/>
      <c r="N359" s="245"/>
      <c r="O359" s="87"/>
      <c r="P359" s="87"/>
      <c r="Q359" s="87"/>
      <c r="R359" s="87"/>
      <c r="S359" s="87"/>
      <c r="T359" s="87"/>
      <c r="U359" s="88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8" t="s">
        <v>185</v>
      </c>
      <c r="AU359" s="18" t="s">
        <v>89</v>
      </c>
    </row>
    <row r="360" s="2" customFormat="1">
      <c r="A360" s="40"/>
      <c r="B360" s="41"/>
      <c r="C360" s="42"/>
      <c r="D360" s="242" t="s">
        <v>187</v>
      </c>
      <c r="E360" s="42"/>
      <c r="F360" s="246" t="s">
        <v>531</v>
      </c>
      <c r="G360" s="42"/>
      <c r="H360" s="42"/>
      <c r="I360" s="150"/>
      <c r="J360" s="42"/>
      <c r="K360" s="42"/>
      <c r="L360" s="46"/>
      <c r="M360" s="244"/>
      <c r="N360" s="245"/>
      <c r="O360" s="87"/>
      <c r="P360" s="87"/>
      <c r="Q360" s="87"/>
      <c r="R360" s="87"/>
      <c r="S360" s="87"/>
      <c r="T360" s="87"/>
      <c r="U360" s="88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8" t="s">
        <v>187</v>
      </c>
      <c r="AU360" s="18" t="s">
        <v>89</v>
      </c>
    </row>
    <row r="361" s="13" customFormat="1">
      <c r="A361" s="13"/>
      <c r="B361" s="247"/>
      <c r="C361" s="248"/>
      <c r="D361" s="242" t="s">
        <v>189</v>
      </c>
      <c r="E361" s="249" t="s">
        <v>39</v>
      </c>
      <c r="F361" s="250" t="s">
        <v>532</v>
      </c>
      <c r="G361" s="248"/>
      <c r="H361" s="251">
        <v>114</v>
      </c>
      <c r="I361" s="252"/>
      <c r="J361" s="248"/>
      <c r="K361" s="248"/>
      <c r="L361" s="253"/>
      <c r="M361" s="254"/>
      <c r="N361" s="255"/>
      <c r="O361" s="255"/>
      <c r="P361" s="255"/>
      <c r="Q361" s="255"/>
      <c r="R361" s="255"/>
      <c r="S361" s="255"/>
      <c r="T361" s="255"/>
      <c r="U361" s="256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7" t="s">
        <v>189</v>
      </c>
      <c r="AU361" s="257" t="s">
        <v>89</v>
      </c>
      <c r="AV361" s="13" t="s">
        <v>89</v>
      </c>
      <c r="AW361" s="13" t="s">
        <v>41</v>
      </c>
      <c r="AX361" s="13" t="s">
        <v>80</v>
      </c>
      <c r="AY361" s="257" t="s">
        <v>173</v>
      </c>
    </row>
    <row r="362" s="14" customFormat="1">
      <c r="A362" s="14"/>
      <c r="B362" s="258"/>
      <c r="C362" s="259"/>
      <c r="D362" s="242" t="s">
        <v>189</v>
      </c>
      <c r="E362" s="260" t="s">
        <v>39</v>
      </c>
      <c r="F362" s="261" t="s">
        <v>191</v>
      </c>
      <c r="G362" s="259"/>
      <c r="H362" s="262">
        <v>114</v>
      </c>
      <c r="I362" s="263"/>
      <c r="J362" s="259"/>
      <c r="K362" s="259"/>
      <c r="L362" s="264"/>
      <c r="M362" s="265"/>
      <c r="N362" s="266"/>
      <c r="O362" s="266"/>
      <c r="P362" s="266"/>
      <c r="Q362" s="266"/>
      <c r="R362" s="266"/>
      <c r="S362" s="266"/>
      <c r="T362" s="266"/>
      <c r="U362" s="267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8" t="s">
        <v>189</v>
      </c>
      <c r="AU362" s="268" t="s">
        <v>89</v>
      </c>
      <c r="AV362" s="14" t="s">
        <v>181</v>
      </c>
      <c r="AW362" s="14" t="s">
        <v>41</v>
      </c>
      <c r="AX362" s="14" t="s">
        <v>87</v>
      </c>
      <c r="AY362" s="268" t="s">
        <v>173</v>
      </c>
    </row>
    <row r="363" s="2" customFormat="1" ht="21.75" customHeight="1">
      <c r="A363" s="40"/>
      <c r="B363" s="41"/>
      <c r="C363" s="229" t="s">
        <v>533</v>
      </c>
      <c r="D363" s="229" t="s">
        <v>176</v>
      </c>
      <c r="E363" s="230" t="s">
        <v>534</v>
      </c>
      <c r="F363" s="231" t="s">
        <v>535</v>
      </c>
      <c r="G363" s="232" t="s">
        <v>536</v>
      </c>
      <c r="H363" s="233">
        <v>54</v>
      </c>
      <c r="I363" s="234"/>
      <c r="J363" s="235">
        <f>ROUND(I363*H363,2)</f>
        <v>0</v>
      </c>
      <c r="K363" s="231" t="s">
        <v>180</v>
      </c>
      <c r="L363" s="46"/>
      <c r="M363" s="236" t="s">
        <v>39</v>
      </c>
      <c r="N363" s="237" t="s">
        <v>53</v>
      </c>
      <c r="O363" s="87"/>
      <c r="P363" s="238">
        <f>O363*H363</f>
        <v>0</v>
      </c>
      <c r="Q363" s="238">
        <v>0</v>
      </c>
      <c r="R363" s="238">
        <f>Q363*H363</f>
        <v>0</v>
      </c>
      <c r="S363" s="238">
        <v>0</v>
      </c>
      <c r="T363" s="238">
        <f>S363*H363</f>
        <v>0</v>
      </c>
      <c r="U363" s="239" t="s">
        <v>39</v>
      </c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40" t="s">
        <v>181</v>
      </c>
      <c r="AT363" s="240" t="s">
        <v>176</v>
      </c>
      <c r="AU363" s="240" t="s">
        <v>89</v>
      </c>
      <c r="AY363" s="18" t="s">
        <v>173</v>
      </c>
      <c r="BE363" s="241">
        <f>IF(N363="základní",J363,0)</f>
        <v>0</v>
      </c>
      <c r="BF363" s="241">
        <f>IF(N363="snížená",J363,0)</f>
        <v>0</v>
      </c>
      <c r="BG363" s="241">
        <f>IF(N363="zákl. přenesená",J363,0)</f>
        <v>0</v>
      </c>
      <c r="BH363" s="241">
        <f>IF(N363="sníž. přenesená",J363,0)</f>
        <v>0</v>
      </c>
      <c r="BI363" s="241">
        <f>IF(N363="nulová",J363,0)</f>
        <v>0</v>
      </c>
      <c r="BJ363" s="18" t="s">
        <v>181</v>
      </c>
      <c r="BK363" s="241">
        <f>ROUND(I363*H363,2)</f>
        <v>0</v>
      </c>
      <c r="BL363" s="18" t="s">
        <v>181</v>
      </c>
      <c r="BM363" s="240" t="s">
        <v>537</v>
      </c>
    </row>
    <row r="364" s="2" customFormat="1">
      <c r="A364" s="40"/>
      <c r="B364" s="41"/>
      <c r="C364" s="42"/>
      <c r="D364" s="242" t="s">
        <v>183</v>
      </c>
      <c r="E364" s="42"/>
      <c r="F364" s="243" t="s">
        <v>538</v>
      </c>
      <c r="G364" s="42"/>
      <c r="H364" s="42"/>
      <c r="I364" s="150"/>
      <c r="J364" s="42"/>
      <c r="K364" s="42"/>
      <c r="L364" s="46"/>
      <c r="M364" s="244"/>
      <c r="N364" s="245"/>
      <c r="O364" s="87"/>
      <c r="P364" s="87"/>
      <c r="Q364" s="87"/>
      <c r="R364" s="87"/>
      <c r="S364" s="87"/>
      <c r="T364" s="87"/>
      <c r="U364" s="88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8" t="s">
        <v>183</v>
      </c>
      <c r="AU364" s="18" t="s">
        <v>89</v>
      </c>
    </row>
    <row r="365" s="2" customFormat="1">
      <c r="A365" s="40"/>
      <c r="B365" s="41"/>
      <c r="C365" s="42"/>
      <c r="D365" s="242" t="s">
        <v>185</v>
      </c>
      <c r="E365" s="42"/>
      <c r="F365" s="246" t="s">
        <v>539</v>
      </c>
      <c r="G365" s="42"/>
      <c r="H365" s="42"/>
      <c r="I365" s="150"/>
      <c r="J365" s="42"/>
      <c r="K365" s="42"/>
      <c r="L365" s="46"/>
      <c r="M365" s="244"/>
      <c r="N365" s="245"/>
      <c r="O365" s="87"/>
      <c r="P365" s="87"/>
      <c r="Q365" s="87"/>
      <c r="R365" s="87"/>
      <c r="S365" s="87"/>
      <c r="T365" s="87"/>
      <c r="U365" s="88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8" t="s">
        <v>185</v>
      </c>
      <c r="AU365" s="18" t="s">
        <v>89</v>
      </c>
    </row>
    <row r="366" s="2" customFormat="1">
      <c r="A366" s="40"/>
      <c r="B366" s="41"/>
      <c r="C366" s="42"/>
      <c r="D366" s="242" t="s">
        <v>187</v>
      </c>
      <c r="E366" s="42"/>
      <c r="F366" s="246" t="s">
        <v>540</v>
      </c>
      <c r="G366" s="42"/>
      <c r="H366" s="42"/>
      <c r="I366" s="150"/>
      <c r="J366" s="42"/>
      <c r="K366" s="42"/>
      <c r="L366" s="46"/>
      <c r="M366" s="244"/>
      <c r="N366" s="245"/>
      <c r="O366" s="87"/>
      <c r="P366" s="87"/>
      <c r="Q366" s="87"/>
      <c r="R366" s="87"/>
      <c r="S366" s="87"/>
      <c r="T366" s="87"/>
      <c r="U366" s="88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8" t="s">
        <v>187</v>
      </c>
      <c r="AU366" s="18" t="s">
        <v>89</v>
      </c>
    </row>
    <row r="367" s="13" customFormat="1">
      <c r="A367" s="13"/>
      <c r="B367" s="247"/>
      <c r="C367" s="248"/>
      <c r="D367" s="242" t="s">
        <v>189</v>
      </c>
      <c r="E367" s="249" t="s">
        <v>39</v>
      </c>
      <c r="F367" s="250" t="s">
        <v>541</v>
      </c>
      <c r="G367" s="248"/>
      <c r="H367" s="251">
        <v>10</v>
      </c>
      <c r="I367" s="252"/>
      <c r="J367" s="248"/>
      <c r="K367" s="248"/>
      <c r="L367" s="253"/>
      <c r="M367" s="254"/>
      <c r="N367" s="255"/>
      <c r="O367" s="255"/>
      <c r="P367" s="255"/>
      <c r="Q367" s="255"/>
      <c r="R367" s="255"/>
      <c r="S367" s="255"/>
      <c r="T367" s="255"/>
      <c r="U367" s="256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7" t="s">
        <v>189</v>
      </c>
      <c r="AU367" s="257" t="s">
        <v>89</v>
      </c>
      <c r="AV367" s="13" t="s">
        <v>89</v>
      </c>
      <c r="AW367" s="13" t="s">
        <v>41</v>
      </c>
      <c r="AX367" s="13" t="s">
        <v>80</v>
      </c>
      <c r="AY367" s="257" t="s">
        <v>173</v>
      </c>
    </row>
    <row r="368" s="13" customFormat="1">
      <c r="A368" s="13"/>
      <c r="B368" s="247"/>
      <c r="C368" s="248"/>
      <c r="D368" s="242" t="s">
        <v>189</v>
      </c>
      <c r="E368" s="249" t="s">
        <v>39</v>
      </c>
      <c r="F368" s="250" t="s">
        <v>542</v>
      </c>
      <c r="G368" s="248"/>
      <c r="H368" s="251">
        <v>44</v>
      </c>
      <c r="I368" s="252"/>
      <c r="J368" s="248"/>
      <c r="K368" s="248"/>
      <c r="L368" s="253"/>
      <c r="M368" s="254"/>
      <c r="N368" s="255"/>
      <c r="O368" s="255"/>
      <c r="P368" s="255"/>
      <c r="Q368" s="255"/>
      <c r="R368" s="255"/>
      <c r="S368" s="255"/>
      <c r="T368" s="255"/>
      <c r="U368" s="256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7" t="s">
        <v>189</v>
      </c>
      <c r="AU368" s="257" t="s">
        <v>89</v>
      </c>
      <c r="AV368" s="13" t="s">
        <v>89</v>
      </c>
      <c r="AW368" s="13" t="s">
        <v>41</v>
      </c>
      <c r="AX368" s="13" t="s">
        <v>80</v>
      </c>
      <c r="AY368" s="257" t="s">
        <v>173</v>
      </c>
    </row>
    <row r="369" s="14" customFormat="1">
      <c r="A369" s="14"/>
      <c r="B369" s="258"/>
      <c r="C369" s="259"/>
      <c r="D369" s="242" t="s">
        <v>189</v>
      </c>
      <c r="E369" s="260" t="s">
        <v>39</v>
      </c>
      <c r="F369" s="261" t="s">
        <v>191</v>
      </c>
      <c r="G369" s="259"/>
      <c r="H369" s="262">
        <v>54</v>
      </c>
      <c r="I369" s="263"/>
      <c r="J369" s="259"/>
      <c r="K369" s="259"/>
      <c r="L369" s="264"/>
      <c r="M369" s="265"/>
      <c r="N369" s="266"/>
      <c r="O369" s="266"/>
      <c r="P369" s="266"/>
      <c r="Q369" s="266"/>
      <c r="R369" s="266"/>
      <c r="S369" s="266"/>
      <c r="T369" s="266"/>
      <c r="U369" s="267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8" t="s">
        <v>189</v>
      </c>
      <c r="AU369" s="268" t="s">
        <v>89</v>
      </c>
      <c r="AV369" s="14" t="s">
        <v>181</v>
      </c>
      <c r="AW369" s="14" t="s">
        <v>41</v>
      </c>
      <c r="AX369" s="14" t="s">
        <v>87</v>
      </c>
      <c r="AY369" s="268" t="s">
        <v>173</v>
      </c>
    </row>
    <row r="370" s="2" customFormat="1" ht="21.75" customHeight="1">
      <c r="A370" s="40"/>
      <c r="B370" s="41"/>
      <c r="C370" s="229" t="s">
        <v>543</v>
      </c>
      <c r="D370" s="229" t="s">
        <v>176</v>
      </c>
      <c r="E370" s="230" t="s">
        <v>544</v>
      </c>
      <c r="F370" s="231" t="s">
        <v>545</v>
      </c>
      <c r="G370" s="232" t="s">
        <v>536</v>
      </c>
      <c r="H370" s="233">
        <v>54</v>
      </c>
      <c r="I370" s="234"/>
      <c r="J370" s="235">
        <f>ROUND(I370*H370,2)</f>
        <v>0</v>
      </c>
      <c r="K370" s="231" t="s">
        <v>180</v>
      </c>
      <c r="L370" s="46"/>
      <c r="M370" s="236" t="s">
        <v>39</v>
      </c>
      <c r="N370" s="237" t="s">
        <v>53</v>
      </c>
      <c r="O370" s="87"/>
      <c r="P370" s="238">
        <f>O370*H370</f>
        <v>0</v>
      </c>
      <c r="Q370" s="238">
        <v>0</v>
      </c>
      <c r="R370" s="238">
        <f>Q370*H370</f>
        <v>0</v>
      </c>
      <c r="S370" s="238">
        <v>0</v>
      </c>
      <c r="T370" s="238">
        <f>S370*H370</f>
        <v>0</v>
      </c>
      <c r="U370" s="239" t="s">
        <v>39</v>
      </c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40" t="s">
        <v>181</v>
      </c>
      <c r="AT370" s="240" t="s">
        <v>176</v>
      </c>
      <c r="AU370" s="240" t="s">
        <v>89</v>
      </c>
      <c r="AY370" s="18" t="s">
        <v>173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8" t="s">
        <v>181</v>
      </c>
      <c r="BK370" s="241">
        <f>ROUND(I370*H370,2)</f>
        <v>0</v>
      </c>
      <c r="BL370" s="18" t="s">
        <v>181</v>
      </c>
      <c r="BM370" s="240" t="s">
        <v>546</v>
      </c>
    </row>
    <row r="371" s="2" customFormat="1">
      <c r="A371" s="40"/>
      <c r="B371" s="41"/>
      <c r="C371" s="42"/>
      <c r="D371" s="242" t="s">
        <v>183</v>
      </c>
      <c r="E371" s="42"/>
      <c r="F371" s="243" t="s">
        <v>547</v>
      </c>
      <c r="G371" s="42"/>
      <c r="H371" s="42"/>
      <c r="I371" s="150"/>
      <c r="J371" s="42"/>
      <c r="K371" s="42"/>
      <c r="L371" s="46"/>
      <c r="M371" s="244"/>
      <c r="N371" s="245"/>
      <c r="O371" s="87"/>
      <c r="P371" s="87"/>
      <c r="Q371" s="87"/>
      <c r="R371" s="87"/>
      <c r="S371" s="87"/>
      <c r="T371" s="87"/>
      <c r="U371" s="88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8" t="s">
        <v>183</v>
      </c>
      <c r="AU371" s="18" t="s">
        <v>89</v>
      </c>
    </row>
    <row r="372" s="2" customFormat="1">
      <c r="A372" s="40"/>
      <c r="B372" s="41"/>
      <c r="C372" s="42"/>
      <c r="D372" s="242" t="s">
        <v>185</v>
      </c>
      <c r="E372" s="42"/>
      <c r="F372" s="246" t="s">
        <v>539</v>
      </c>
      <c r="G372" s="42"/>
      <c r="H372" s="42"/>
      <c r="I372" s="150"/>
      <c r="J372" s="42"/>
      <c r="K372" s="42"/>
      <c r="L372" s="46"/>
      <c r="M372" s="244"/>
      <c r="N372" s="245"/>
      <c r="O372" s="87"/>
      <c r="P372" s="87"/>
      <c r="Q372" s="87"/>
      <c r="R372" s="87"/>
      <c r="S372" s="87"/>
      <c r="T372" s="87"/>
      <c r="U372" s="88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8" t="s">
        <v>185</v>
      </c>
      <c r="AU372" s="18" t="s">
        <v>89</v>
      </c>
    </row>
    <row r="373" s="2" customFormat="1">
      <c r="A373" s="40"/>
      <c r="B373" s="41"/>
      <c r="C373" s="42"/>
      <c r="D373" s="242" t="s">
        <v>187</v>
      </c>
      <c r="E373" s="42"/>
      <c r="F373" s="246" t="s">
        <v>548</v>
      </c>
      <c r="G373" s="42"/>
      <c r="H373" s="42"/>
      <c r="I373" s="150"/>
      <c r="J373" s="42"/>
      <c r="K373" s="42"/>
      <c r="L373" s="46"/>
      <c r="M373" s="244"/>
      <c r="N373" s="245"/>
      <c r="O373" s="87"/>
      <c r="P373" s="87"/>
      <c r="Q373" s="87"/>
      <c r="R373" s="87"/>
      <c r="S373" s="87"/>
      <c r="T373" s="87"/>
      <c r="U373" s="88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8" t="s">
        <v>187</v>
      </c>
      <c r="AU373" s="18" t="s">
        <v>89</v>
      </c>
    </row>
    <row r="374" s="13" customFormat="1">
      <c r="A374" s="13"/>
      <c r="B374" s="247"/>
      <c r="C374" s="248"/>
      <c r="D374" s="242" t="s">
        <v>189</v>
      </c>
      <c r="E374" s="249" t="s">
        <v>39</v>
      </c>
      <c r="F374" s="250" t="s">
        <v>541</v>
      </c>
      <c r="G374" s="248"/>
      <c r="H374" s="251">
        <v>10</v>
      </c>
      <c r="I374" s="252"/>
      <c r="J374" s="248"/>
      <c r="K374" s="248"/>
      <c r="L374" s="253"/>
      <c r="M374" s="254"/>
      <c r="N374" s="255"/>
      <c r="O374" s="255"/>
      <c r="P374" s="255"/>
      <c r="Q374" s="255"/>
      <c r="R374" s="255"/>
      <c r="S374" s="255"/>
      <c r="T374" s="255"/>
      <c r="U374" s="256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7" t="s">
        <v>189</v>
      </c>
      <c r="AU374" s="257" t="s">
        <v>89</v>
      </c>
      <c r="AV374" s="13" t="s">
        <v>89</v>
      </c>
      <c r="AW374" s="13" t="s">
        <v>41</v>
      </c>
      <c r="AX374" s="13" t="s">
        <v>80</v>
      </c>
      <c r="AY374" s="257" t="s">
        <v>173</v>
      </c>
    </row>
    <row r="375" s="13" customFormat="1">
      <c r="A375" s="13"/>
      <c r="B375" s="247"/>
      <c r="C375" s="248"/>
      <c r="D375" s="242" t="s">
        <v>189</v>
      </c>
      <c r="E375" s="249" t="s">
        <v>39</v>
      </c>
      <c r="F375" s="250" t="s">
        <v>542</v>
      </c>
      <c r="G375" s="248"/>
      <c r="H375" s="251">
        <v>44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5"/>
      <c r="U375" s="256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7" t="s">
        <v>189</v>
      </c>
      <c r="AU375" s="257" t="s">
        <v>89</v>
      </c>
      <c r="AV375" s="13" t="s">
        <v>89</v>
      </c>
      <c r="AW375" s="13" t="s">
        <v>41</v>
      </c>
      <c r="AX375" s="13" t="s">
        <v>80</v>
      </c>
      <c r="AY375" s="257" t="s">
        <v>173</v>
      </c>
    </row>
    <row r="376" s="14" customFormat="1">
      <c r="A376" s="14"/>
      <c r="B376" s="258"/>
      <c r="C376" s="259"/>
      <c r="D376" s="242" t="s">
        <v>189</v>
      </c>
      <c r="E376" s="260" t="s">
        <v>39</v>
      </c>
      <c r="F376" s="261" t="s">
        <v>191</v>
      </c>
      <c r="G376" s="259"/>
      <c r="H376" s="262">
        <v>54</v>
      </c>
      <c r="I376" s="263"/>
      <c r="J376" s="259"/>
      <c r="K376" s="259"/>
      <c r="L376" s="264"/>
      <c r="M376" s="265"/>
      <c r="N376" s="266"/>
      <c r="O376" s="266"/>
      <c r="P376" s="266"/>
      <c r="Q376" s="266"/>
      <c r="R376" s="266"/>
      <c r="S376" s="266"/>
      <c r="T376" s="266"/>
      <c r="U376" s="267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8" t="s">
        <v>189</v>
      </c>
      <c r="AU376" s="268" t="s">
        <v>89</v>
      </c>
      <c r="AV376" s="14" t="s">
        <v>181</v>
      </c>
      <c r="AW376" s="14" t="s">
        <v>41</v>
      </c>
      <c r="AX376" s="14" t="s">
        <v>87</v>
      </c>
      <c r="AY376" s="268" t="s">
        <v>173</v>
      </c>
    </row>
    <row r="377" s="2" customFormat="1" ht="21.75" customHeight="1">
      <c r="A377" s="40"/>
      <c r="B377" s="41"/>
      <c r="C377" s="229" t="s">
        <v>549</v>
      </c>
      <c r="D377" s="229" t="s">
        <v>176</v>
      </c>
      <c r="E377" s="230" t="s">
        <v>550</v>
      </c>
      <c r="F377" s="231" t="s">
        <v>551</v>
      </c>
      <c r="G377" s="232" t="s">
        <v>131</v>
      </c>
      <c r="H377" s="233">
        <v>302</v>
      </c>
      <c r="I377" s="234"/>
      <c r="J377" s="235">
        <f>ROUND(I377*H377,2)</f>
        <v>0</v>
      </c>
      <c r="K377" s="231" t="s">
        <v>180</v>
      </c>
      <c r="L377" s="46"/>
      <c r="M377" s="236" t="s">
        <v>39</v>
      </c>
      <c r="N377" s="237" t="s">
        <v>53</v>
      </c>
      <c r="O377" s="87"/>
      <c r="P377" s="238">
        <f>O377*H377</f>
        <v>0</v>
      </c>
      <c r="Q377" s="238">
        <v>0</v>
      </c>
      <c r="R377" s="238">
        <f>Q377*H377</f>
        <v>0</v>
      </c>
      <c r="S377" s="238">
        <v>0</v>
      </c>
      <c r="T377" s="238">
        <f>S377*H377</f>
        <v>0</v>
      </c>
      <c r="U377" s="239" t="s">
        <v>39</v>
      </c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40" t="s">
        <v>181</v>
      </c>
      <c r="AT377" s="240" t="s">
        <v>176</v>
      </c>
      <c r="AU377" s="240" t="s">
        <v>89</v>
      </c>
      <c r="AY377" s="18" t="s">
        <v>173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181</v>
      </c>
      <c r="BK377" s="241">
        <f>ROUND(I377*H377,2)</f>
        <v>0</v>
      </c>
      <c r="BL377" s="18" t="s">
        <v>181</v>
      </c>
      <c r="BM377" s="240" t="s">
        <v>552</v>
      </c>
    </row>
    <row r="378" s="2" customFormat="1">
      <c r="A378" s="40"/>
      <c r="B378" s="41"/>
      <c r="C378" s="42"/>
      <c r="D378" s="242" t="s">
        <v>183</v>
      </c>
      <c r="E378" s="42"/>
      <c r="F378" s="243" t="s">
        <v>553</v>
      </c>
      <c r="G378" s="42"/>
      <c r="H378" s="42"/>
      <c r="I378" s="150"/>
      <c r="J378" s="42"/>
      <c r="K378" s="42"/>
      <c r="L378" s="46"/>
      <c r="M378" s="244"/>
      <c r="N378" s="245"/>
      <c r="O378" s="87"/>
      <c r="P378" s="87"/>
      <c r="Q378" s="87"/>
      <c r="R378" s="87"/>
      <c r="S378" s="87"/>
      <c r="T378" s="87"/>
      <c r="U378" s="88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8" t="s">
        <v>183</v>
      </c>
      <c r="AU378" s="18" t="s">
        <v>89</v>
      </c>
    </row>
    <row r="379" s="2" customFormat="1">
      <c r="A379" s="40"/>
      <c r="B379" s="41"/>
      <c r="C379" s="42"/>
      <c r="D379" s="242" t="s">
        <v>185</v>
      </c>
      <c r="E379" s="42"/>
      <c r="F379" s="246" t="s">
        <v>554</v>
      </c>
      <c r="G379" s="42"/>
      <c r="H379" s="42"/>
      <c r="I379" s="150"/>
      <c r="J379" s="42"/>
      <c r="K379" s="42"/>
      <c r="L379" s="46"/>
      <c r="M379" s="244"/>
      <c r="N379" s="245"/>
      <c r="O379" s="87"/>
      <c r="P379" s="87"/>
      <c r="Q379" s="87"/>
      <c r="R379" s="87"/>
      <c r="S379" s="87"/>
      <c r="T379" s="87"/>
      <c r="U379" s="88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8" t="s">
        <v>185</v>
      </c>
      <c r="AU379" s="18" t="s">
        <v>89</v>
      </c>
    </row>
    <row r="380" s="2" customFormat="1">
      <c r="A380" s="40"/>
      <c r="B380" s="41"/>
      <c r="C380" s="42"/>
      <c r="D380" s="242" t="s">
        <v>187</v>
      </c>
      <c r="E380" s="42"/>
      <c r="F380" s="246" t="s">
        <v>555</v>
      </c>
      <c r="G380" s="42"/>
      <c r="H380" s="42"/>
      <c r="I380" s="150"/>
      <c r="J380" s="42"/>
      <c r="K380" s="42"/>
      <c r="L380" s="46"/>
      <c r="M380" s="244"/>
      <c r="N380" s="245"/>
      <c r="O380" s="87"/>
      <c r="P380" s="87"/>
      <c r="Q380" s="87"/>
      <c r="R380" s="87"/>
      <c r="S380" s="87"/>
      <c r="T380" s="87"/>
      <c r="U380" s="88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8" t="s">
        <v>187</v>
      </c>
      <c r="AU380" s="18" t="s">
        <v>89</v>
      </c>
    </row>
    <row r="381" s="13" customFormat="1">
      <c r="A381" s="13"/>
      <c r="B381" s="247"/>
      <c r="C381" s="248"/>
      <c r="D381" s="242" t="s">
        <v>189</v>
      </c>
      <c r="E381" s="249" t="s">
        <v>39</v>
      </c>
      <c r="F381" s="250" t="s">
        <v>556</v>
      </c>
      <c r="G381" s="248"/>
      <c r="H381" s="251">
        <v>124</v>
      </c>
      <c r="I381" s="252"/>
      <c r="J381" s="248"/>
      <c r="K381" s="248"/>
      <c r="L381" s="253"/>
      <c r="M381" s="254"/>
      <c r="N381" s="255"/>
      <c r="O381" s="255"/>
      <c r="P381" s="255"/>
      <c r="Q381" s="255"/>
      <c r="R381" s="255"/>
      <c r="S381" s="255"/>
      <c r="T381" s="255"/>
      <c r="U381" s="256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7" t="s">
        <v>189</v>
      </c>
      <c r="AU381" s="257" t="s">
        <v>89</v>
      </c>
      <c r="AV381" s="13" t="s">
        <v>89</v>
      </c>
      <c r="AW381" s="13" t="s">
        <v>41</v>
      </c>
      <c r="AX381" s="13" t="s">
        <v>80</v>
      </c>
      <c r="AY381" s="257" t="s">
        <v>173</v>
      </c>
    </row>
    <row r="382" s="13" customFormat="1">
      <c r="A382" s="13"/>
      <c r="B382" s="247"/>
      <c r="C382" s="248"/>
      <c r="D382" s="242" t="s">
        <v>189</v>
      </c>
      <c r="E382" s="249" t="s">
        <v>39</v>
      </c>
      <c r="F382" s="250" t="s">
        <v>557</v>
      </c>
      <c r="G382" s="248"/>
      <c r="H382" s="251">
        <v>178</v>
      </c>
      <c r="I382" s="252"/>
      <c r="J382" s="248"/>
      <c r="K382" s="248"/>
      <c r="L382" s="253"/>
      <c r="M382" s="254"/>
      <c r="N382" s="255"/>
      <c r="O382" s="255"/>
      <c r="P382" s="255"/>
      <c r="Q382" s="255"/>
      <c r="R382" s="255"/>
      <c r="S382" s="255"/>
      <c r="T382" s="255"/>
      <c r="U382" s="256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7" t="s">
        <v>189</v>
      </c>
      <c r="AU382" s="257" t="s">
        <v>89</v>
      </c>
      <c r="AV382" s="13" t="s">
        <v>89</v>
      </c>
      <c r="AW382" s="13" t="s">
        <v>41</v>
      </c>
      <c r="AX382" s="13" t="s">
        <v>80</v>
      </c>
      <c r="AY382" s="257" t="s">
        <v>173</v>
      </c>
    </row>
    <row r="383" s="14" customFormat="1">
      <c r="A383" s="14"/>
      <c r="B383" s="258"/>
      <c r="C383" s="259"/>
      <c r="D383" s="242" t="s">
        <v>189</v>
      </c>
      <c r="E383" s="260" t="s">
        <v>39</v>
      </c>
      <c r="F383" s="261" t="s">
        <v>191</v>
      </c>
      <c r="G383" s="259"/>
      <c r="H383" s="262">
        <v>302</v>
      </c>
      <c r="I383" s="263"/>
      <c r="J383" s="259"/>
      <c r="K383" s="259"/>
      <c r="L383" s="264"/>
      <c r="M383" s="265"/>
      <c r="N383" s="266"/>
      <c r="O383" s="266"/>
      <c r="P383" s="266"/>
      <c r="Q383" s="266"/>
      <c r="R383" s="266"/>
      <c r="S383" s="266"/>
      <c r="T383" s="266"/>
      <c r="U383" s="267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8" t="s">
        <v>189</v>
      </c>
      <c r="AU383" s="268" t="s">
        <v>89</v>
      </c>
      <c r="AV383" s="14" t="s">
        <v>181</v>
      </c>
      <c r="AW383" s="14" t="s">
        <v>41</v>
      </c>
      <c r="AX383" s="14" t="s">
        <v>87</v>
      </c>
      <c r="AY383" s="268" t="s">
        <v>173</v>
      </c>
    </row>
    <row r="384" s="2" customFormat="1" ht="21.75" customHeight="1">
      <c r="A384" s="40"/>
      <c r="B384" s="41"/>
      <c r="C384" s="229" t="s">
        <v>558</v>
      </c>
      <c r="D384" s="229" t="s">
        <v>176</v>
      </c>
      <c r="E384" s="230" t="s">
        <v>559</v>
      </c>
      <c r="F384" s="231" t="s">
        <v>560</v>
      </c>
      <c r="G384" s="232" t="s">
        <v>221</v>
      </c>
      <c r="H384" s="233">
        <v>0.98499999999999999</v>
      </c>
      <c r="I384" s="234"/>
      <c r="J384" s="235">
        <f>ROUND(I384*H384,2)</f>
        <v>0</v>
      </c>
      <c r="K384" s="231" t="s">
        <v>180</v>
      </c>
      <c r="L384" s="46"/>
      <c r="M384" s="236" t="s">
        <v>39</v>
      </c>
      <c r="N384" s="237" t="s">
        <v>53</v>
      </c>
      <c r="O384" s="87"/>
      <c r="P384" s="238">
        <f>O384*H384</f>
        <v>0</v>
      </c>
      <c r="Q384" s="238">
        <v>0</v>
      </c>
      <c r="R384" s="238">
        <f>Q384*H384</f>
        <v>0</v>
      </c>
      <c r="S384" s="238">
        <v>0</v>
      </c>
      <c r="T384" s="238">
        <f>S384*H384</f>
        <v>0</v>
      </c>
      <c r="U384" s="239" t="s">
        <v>39</v>
      </c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40" t="s">
        <v>181</v>
      </c>
      <c r="AT384" s="240" t="s">
        <v>176</v>
      </c>
      <c r="AU384" s="240" t="s">
        <v>89</v>
      </c>
      <c r="AY384" s="18" t="s">
        <v>173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181</v>
      </c>
      <c r="BK384" s="241">
        <f>ROUND(I384*H384,2)</f>
        <v>0</v>
      </c>
      <c r="BL384" s="18" t="s">
        <v>181</v>
      </c>
      <c r="BM384" s="240" t="s">
        <v>561</v>
      </c>
    </row>
    <row r="385" s="2" customFormat="1">
      <c r="A385" s="40"/>
      <c r="B385" s="41"/>
      <c r="C385" s="42"/>
      <c r="D385" s="242" t="s">
        <v>183</v>
      </c>
      <c r="E385" s="42"/>
      <c r="F385" s="243" t="s">
        <v>562</v>
      </c>
      <c r="G385" s="42"/>
      <c r="H385" s="42"/>
      <c r="I385" s="150"/>
      <c r="J385" s="42"/>
      <c r="K385" s="42"/>
      <c r="L385" s="46"/>
      <c r="M385" s="244"/>
      <c r="N385" s="245"/>
      <c r="O385" s="87"/>
      <c r="P385" s="87"/>
      <c r="Q385" s="87"/>
      <c r="R385" s="87"/>
      <c r="S385" s="87"/>
      <c r="T385" s="87"/>
      <c r="U385" s="88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8" t="s">
        <v>183</v>
      </c>
      <c r="AU385" s="18" t="s">
        <v>89</v>
      </c>
    </row>
    <row r="386" s="2" customFormat="1">
      <c r="A386" s="40"/>
      <c r="B386" s="41"/>
      <c r="C386" s="42"/>
      <c r="D386" s="242" t="s">
        <v>185</v>
      </c>
      <c r="E386" s="42"/>
      <c r="F386" s="246" t="s">
        <v>563</v>
      </c>
      <c r="G386" s="42"/>
      <c r="H386" s="42"/>
      <c r="I386" s="150"/>
      <c r="J386" s="42"/>
      <c r="K386" s="42"/>
      <c r="L386" s="46"/>
      <c r="M386" s="244"/>
      <c r="N386" s="245"/>
      <c r="O386" s="87"/>
      <c r="P386" s="87"/>
      <c r="Q386" s="87"/>
      <c r="R386" s="87"/>
      <c r="S386" s="87"/>
      <c r="T386" s="87"/>
      <c r="U386" s="88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8" t="s">
        <v>185</v>
      </c>
      <c r="AU386" s="18" t="s">
        <v>89</v>
      </c>
    </row>
    <row r="387" s="2" customFormat="1">
      <c r="A387" s="40"/>
      <c r="B387" s="41"/>
      <c r="C387" s="42"/>
      <c r="D387" s="242" t="s">
        <v>187</v>
      </c>
      <c r="E387" s="42"/>
      <c r="F387" s="246" t="s">
        <v>564</v>
      </c>
      <c r="G387" s="42"/>
      <c r="H387" s="42"/>
      <c r="I387" s="150"/>
      <c r="J387" s="42"/>
      <c r="K387" s="42"/>
      <c r="L387" s="46"/>
      <c r="M387" s="244"/>
      <c r="N387" s="245"/>
      <c r="O387" s="87"/>
      <c r="P387" s="87"/>
      <c r="Q387" s="87"/>
      <c r="R387" s="87"/>
      <c r="S387" s="87"/>
      <c r="T387" s="87"/>
      <c r="U387" s="88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8" t="s">
        <v>187</v>
      </c>
      <c r="AU387" s="18" t="s">
        <v>89</v>
      </c>
    </row>
    <row r="388" s="13" customFormat="1">
      <c r="A388" s="13"/>
      <c r="B388" s="247"/>
      <c r="C388" s="248"/>
      <c r="D388" s="242" t="s">
        <v>189</v>
      </c>
      <c r="E388" s="249" t="s">
        <v>39</v>
      </c>
      <c r="F388" s="250" t="s">
        <v>565</v>
      </c>
      <c r="G388" s="248"/>
      <c r="H388" s="251">
        <v>0.074999999999999997</v>
      </c>
      <c r="I388" s="252"/>
      <c r="J388" s="248"/>
      <c r="K388" s="248"/>
      <c r="L388" s="253"/>
      <c r="M388" s="254"/>
      <c r="N388" s="255"/>
      <c r="O388" s="255"/>
      <c r="P388" s="255"/>
      <c r="Q388" s="255"/>
      <c r="R388" s="255"/>
      <c r="S388" s="255"/>
      <c r="T388" s="255"/>
      <c r="U388" s="256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7" t="s">
        <v>189</v>
      </c>
      <c r="AU388" s="257" t="s">
        <v>89</v>
      </c>
      <c r="AV388" s="13" t="s">
        <v>89</v>
      </c>
      <c r="AW388" s="13" t="s">
        <v>41</v>
      </c>
      <c r="AX388" s="13" t="s">
        <v>80</v>
      </c>
      <c r="AY388" s="257" t="s">
        <v>173</v>
      </c>
    </row>
    <row r="389" s="13" customFormat="1">
      <c r="A389" s="13"/>
      <c r="B389" s="247"/>
      <c r="C389" s="248"/>
      <c r="D389" s="242" t="s">
        <v>189</v>
      </c>
      <c r="E389" s="249" t="s">
        <v>39</v>
      </c>
      <c r="F389" s="250" t="s">
        <v>566</v>
      </c>
      <c r="G389" s="248"/>
      <c r="H389" s="251">
        <v>0.34699999999999998</v>
      </c>
      <c r="I389" s="252"/>
      <c r="J389" s="248"/>
      <c r="K389" s="248"/>
      <c r="L389" s="253"/>
      <c r="M389" s="254"/>
      <c r="N389" s="255"/>
      <c r="O389" s="255"/>
      <c r="P389" s="255"/>
      <c r="Q389" s="255"/>
      <c r="R389" s="255"/>
      <c r="S389" s="255"/>
      <c r="T389" s="255"/>
      <c r="U389" s="256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7" t="s">
        <v>189</v>
      </c>
      <c r="AU389" s="257" t="s">
        <v>89</v>
      </c>
      <c r="AV389" s="13" t="s">
        <v>89</v>
      </c>
      <c r="AW389" s="13" t="s">
        <v>41</v>
      </c>
      <c r="AX389" s="13" t="s">
        <v>80</v>
      </c>
      <c r="AY389" s="257" t="s">
        <v>173</v>
      </c>
    </row>
    <row r="390" s="13" customFormat="1">
      <c r="A390" s="13"/>
      <c r="B390" s="247"/>
      <c r="C390" s="248"/>
      <c r="D390" s="242" t="s">
        <v>189</v>
      </c>
      <c r="E390" s="249" t="s">
        <v>39</v>
      </c>
      <c r="F390" s="250" t="s">
        <v>567</v>
      </c>
      <c r="G390" s="248"/>
      <c r="H390" s="251">
        <v>0.074999999999999997</v>
      </c>
      <c r="I390" s="252"/>
      <c r="J390" s="248"/>
      <c r="K390" s="248"/>
      <c r="L390" s="253"/>
      <c r="M390" s="254"/>
      <c r="N390" s="255"/>
      <c r="O390" s="255"/>
      <c r="P390" s="255"/>
      <c r="Q390" s="255"/>
      <c r="R390" s="255"/>
      <c r="S390" s="255"/>
      <c r="T390" s="255"/>
      <c r="U390" s="256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7" t="s">
        <v>189</v>
      </c>
      <c r="AU390" s="257" t="s">
        <v>89</v>
      </c>
      <c r="AV390" s="13" t="s">
        <v>89</v>
      </c>
      <c r="AW390" s="13" t="s">
        <v>41</v>
      </c>
      <c r="AX390" s="13" t="s">
        <v>80</v>
      </c>
      <c r="AY390" s="257" t="s">
        <v>173</v>
      </c>
    </row>
    <row r="391" s="13" customFormat="1">
      <c r="A391" s="13"/>
      <c r="B391" s="247"/>
      <c r="C391" s="248"/>
      <c r="D391" s="242" t="s">
        <v>189</v>
      </c>
      <c r="E391" s="249" t="s">
        <v>39</v>
      </c>
      <c r="F391" s="250" t="s">
        <v>568</v>
      </c>
      <c r="G391" s="248"/>
      <c r="H391" s="251">
        <v>0.071999999999999995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5"/>
      <c r="U391" s="256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7" t="s">
        <v>189</v>
      </c>
      <c r="AU391" s="257" t="s">
        <v>89</v>
      </c>
      <c r="AV391" s="13" t="s">
        <v>89</v>
      </c>
      <c r="AW391" s="13" t="s">
        <v>41</v>
      </c>
      <c r="AX391" s="13" t="s">
        <v>80</v>
      </c>
      <c r="AY391" s="257" t="s">
        <v>173</v>
      </c>
    </row>
    <row r="392" s="13" customFormat="1">
      <c r="A392" s="13"/>
      <c r="B392" s="247"/>
      <c r="C392" s="248"/>
      <c r="D392" s="242" t="s">
        <v>189</v>
      </c>
      <c r="E392" s="249" t="s">
        <v>39</v>
      </c>
      <c r="F392" s="250" t="s">
        <v>569</v>
      </c>
      <c r="G392" s="248"/>
      <c r="H392" s="251">
        <v>0.071999999999999995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5"/>
      <c r="U392" s="256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7" t="s">
        <v>189</v>
      </c>
      <c r="AU392" s="257" t="s">
        <v>89</v>
      </c>
      <c r="AV392" s="13" t="s">
        <v>89</v>
      </c>
      <c r="AW392" s="13" t="s">
        <v>41</v>
      </c>
      <c r="AX392" s="13" t="s">
        <v>80</v>
      </c>
      <c r="AY392" s="257" t="s">
        <v>173</v>
      </c>
    </row>
    <row r="393" s="13" customFormat="1">
      <c r="A393" s="13"/>
      <c r="B393" s="247"/>
      <c r="C393" s="248"/>
      <c r="D393" s="242" t="s">
        <v>189</v>
      </c>
      <c r="E393" s="249" t="s">
        <v>39</v>
      </c>
      <c r="F393" s="250" t="s">
        <v>570</v>
      </c>
      <c r="G393" s="248"/>
      <c r="H393" s="251">
        <v>0.34399999999999997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5"/>
      <c r="U393" s="256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7" t="s">
        <v>189</v>
      </c>
      <c r="AU393" s="257" t="s">
        <v>89</v>
      </c>
      <c r="AV393" s="13" t="s">
        <v>89</v>
      </c>
      <c r="AW393" s="13" t="s">
        <v>41</v>
      </c>
      <c r="AX393" s="13" t="s">
        <v>80</v>
      </c>
      <c r="AY393" s="257" t="s">
        <v>173</v>
      </c>
    </row>
    <row r="394" s="14" customFormat="1">
      <c r="A394" s="14"/>
      <c r="B394" s="258"/>
      <c r="C394" s="259"/>
      <c r="D394" s="242" t="s">
        <v>189</v>
      </c>
      <c r="E394" s="260" t="s">
        <v>39</v>
      </c>
      <c r="F394" s="261" t="s">
        <v>191</v>
      </c>
      <c r="G394" s="259"/>
      <c r="H394" s="262">
        <v>0.98499999999999999</v>
      </c>
      <c r="I394" s="263"/>
      <c r="J394" s="259"/>
      <c r="K394" s="259"/>
      <c r="L394" s="264"/>
      <c r="M394" s="265"/>
      <c r="N394" s="266"/>
      <c r="O394" s="266"/>
      <c r="P394" s="266"/>
      <c r="Q394" s="266"/>
      <c r="R394" s="266"/>
      <c r="S394" s="266"/>
      <c r="T394" s="266"/>
      <c r="U394" s="267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8" t="s">
        <v>189</v>
      </c>
      <c r="AU394" s="268" t="s">
        <v>89</v>
      </c>
      <c r="AV394" s="14" t="s">
        <v>181</v>
      </c>
      <c r="AW394" s="14" t="s">
        <v>41</v>
      </c>
      <c r="AX394" s="14" t="s">
        <v>87</v>
      </c>
      <c r="AY394" s="268" t="s">
        <v>173</v>
      </c>
    </row>
    <row r="395" s="2" customFormat="1" ht="21.75" customHeight="1">
      <c r="A395" s="40"/>
      <c r="B395" s="41"/>
      <c r="C395" s="229" t="s">
        <v>571</v>
      </c>
      <c r="D395" s="229" t="s">
        <v>176</v>
      </c>
      <c r="E395" s="230" t="s">
        <v>572</v>
      </c>
      <c r="F395" s="231" t="s">
        <v>573</v>
      </c>
      <c r="G395" s="232" t="s">
        <v>135</v>
      </c>
      <c r="H395" s="233">
        <v>157.66</v>
      </c>
      <c r="I395" s="234"/>
      <c r="J395" s="235">
        <f>ROUND(I395*H395,2)</f>
        <v>0</v>
      </c>
      <c r="K395" s="231" t="s">
        <v>180</v>
      </c>
      <c r="L395" s="46"/>
      <c r="M395" s="236" t="s">
        <v>39</v>
      </c>
      <c r="N395" s="237" t="s">
        <v>53</v>
      </c>
      <c r="O395" s="87"/>
      <c r="P395" s="238">
        <f>O395*H395</f>
        <v>0</v>
      </c>
      <c r="Q395" s="238">
        <v>0</v>
      </c>
      <c r="R395" s="238">
        <f>Q395*H395</f>
        <v>0</v>
      </c>
      <c r="S395" s="238">
        <v>0</v>
      </c>
      <c r="T395" s="238">
        <f>S395*H395</f>
        <v>0</v>
      </c>
      <c r="U395" s="239" t="s">
        <v>39</v>
      </c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40" t="s">
        <v>181</v>
      </c>
      <c r="AT395" s="240" t="s">
        <v>176</v>
      </c>
      <c r="AU395" s="240" t="s">
        <v>89</v>
      </c>
      <c r="AY395" s="18" t="s">
        <v>173</v>
      </c>
      <c r="BE395" s="241">
        <f>IF(N395="základní",J395,0)</f>
        <v>0</v>
      </c>
      <c r="BF395" s="241">
        <f>IF(N395="snížená",J395,0)</f>
        <v>0</v>
      </c>
      <c r="BG395" s="241">
        <f>IF(N395="zákl. přenesená",J395,0)</f>
        <v>0</v>
      </c>
      <c r="BH395" s="241">
        <f>IF(N395="sníž. přenesená",J395,0)</f>
        <v>0</v>
      </c>
      <c r="BI395" s="241">
        <f>IF(N395="nulová",J395,0)</f>
        <v>0</v>
      </c>
      <c r="BJ395" s="18" t="s">
        <v>181</v>
      </c>
      <c r="BK395" s="241">
        <f>ROUND(I395*H395,2)</f>
        <v>0</v>
      </c>
      <c r="BL395" s="18" t="s">
        <v>181</v>
      </c>
      <c r="BM395" s="240" t="s">
        <v>574</v>
      </c>
    </row>
    <row r="396" s="2" customFormat="1">
      <c r="A396" s="40"/>
      <c r="B396" s="41"/>
      <c r="C396" s="42"/>
      <c r="D396" s="242" t="s">
        <v>183</v>
      </c>
      <c r="E396" s="42"/>
      <c r="F396" s="243" t="s">
        <v>575</v>
      </c>
      <c r="G396" s="42"/>
      <c r="H396" s="42"/>
      <c r="I396" s="150"/>
      <c r="J396" s="42"/>
      <c r="K396" s="42"/>
      <c r="L396" s="46"/>
      <c r="M396" s="244"/>
      <c r="N396" s="245"/>
      <c r="O396" s="87"/>
      <c r="P396" s="87"/>
      <c r="Q396" s="87"/>
      <c r="R396" s="87"/>
      <c r="S396" s="87"/>
      <c r="T396" s="87"/>
      <c r="U396" s="88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8" t="s">
        <v>183</v>
      </c>
      <c r="AU396" s="18" t="s">
        <v>89</v>
      </c>
    </row>
    <row r="397" s="2" customFormat="1">
      <c r="A397" s="40"/>
      <c r="B397" s="41"/>
      <c r="C397" s="42"/>
      <c r="D397" s="242" t="s">
        <v>185</v>
      </c>
      <c r="E397" s="42"/>
      <c r="F397" s="246" t="s">
        <v>563</v>
      </c>
      <c r="G397" s="42"/>
      <c r="H397" s="42"/>
      <c r="I397" s="150"/>
      <c r="J397" s="42"/>
      <c r="K397" s="42"/>
      <c r="L397" s="46"/>
      <c r="M397" s="244"/>
      <c r="N397" s="245"/>
      <c r="O397" s="87"/>
      <c r="P397" s="87"/>
      <c r="Q397" s="87"/>
      <c r="R397" s="87"/>
      <c r="S397" s="87"/>
      <c r="T397" s="87"/>
      <c r="U397" s="88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8" t="s">
        <v>185</v>
      </c>
      <c r="AU397" s="18" t="s">
        <v>89</v>
      </c>
    </row>
    <row r="398" s="2" customFormat="1">
      <c r="A398" s="40"/>
      <c r="B398" s="41"/>
      <c r="C398" s="42"/>
      <c r="D398" s="242" t="s">
        <v>187</v>
      </c>
      <c r="E398" s="42"/>
      <c r="F398" s="246" t="s">
        <v>576</v>
      </c>
      <c r="G398" s="42"/>
      <c r="H398" s="42"/>
      <c r="I398" s="150"/>
      <c r="J398" s="42"/>
      <c r="K398" s="42"/>
      <c r="L398" s="46"/>
      <c r="M398" s="244"/>
      <c r="N398" s="245"/>
      <c r="O398" s="87"/>
      <c r="P398" s="87"/>
      <c r="Q398" s="87"/>
      <c r="R398" s="87"/>
      <c r="S398" s="87"/>
      <c r="T398" s="87"/>
      <c r="U398" s="88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8" t="s">
        <v>187</v>
      </c>
      <c r="AU398" s="18" t="s">
        <v>89</v>
      </c>
    </row>
    <row r="399" s="13" customFormat="1">
      <c r="A399" s="13"/>
      <c r="B399" s="247"/>
      <c r="C399" s="248"/>
      <c r="D399" s="242" t="s">
        <v>189</v>
      </c>
      <c r="E399" s="249" t="s">
        <v>39</v>
      </c>
      <c r="F399" s="250" t="s">
        <v>577</v>
      </c>
      <c r="G399" s="248"/>
      <c r="H399" s="251">
        <v>37.829999999999998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5"/>
      <c r="U399" s="256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7" t="s">
        <v>189</v>
      </c>
      <c r="AU399" s="257" t="s">
        <v>89</v>
      </c>
      <c r="AV399" s="13" t="s">
        <v>89</v>
      </c>
      <c r="AW399" s="13" t="s">
        <v>41</v>
      </c>
      <c r="AX399" s="13" t="s">
        <v>80</v>
      </c>
      <c r="AY399" s="257" t="s">
        <v>173</v>
      </c>
    </row>
    <row r="400" s="13" customFormat="1">
      <c r="A400" s="13"/>
      <c r="B400" s="247"/>
      <c r="C400" s="248"/>
      <c r="D400" s="242" t="s">
        <v>189</v>
      </c>
      <c r="E400" s="249" t="s">
        <v>39</v>
      </c>
      <c r="F400" s="250" t="s">
        <v>578</v>
      </c>
      <c r="G400" s="248"/>
      <c r="H400" s="251">
        <v>37.829999999999998</v>
      </c>
      <c r="I400" s="252"/>
      <c r="J400" s="248"/>
      <c r="K400" s="248"/>
      <c r="L400" s="253"/>
      <c r="M400" s="254"/>
      <c r="N400" s="255"/>
      <c r="O400" s="255"/>
      <c r="P400" s="255"/>
      <c r="Q400" s="255"/>
      <c r="R400" s="255"/>
      <c r="S400" s="255"/>
      <c r="T400" s="255"/>
      <c r="U400" s="256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7" t="s">
        <v>189</v>
      </c>
      <c r="AU400" s="257" t="s">
        <v>89</v>
      </c>
      <c r="AV400" s="13" t="s">
        <v>89</v>
      </c>
      <c r="AW400" s="13" t="s">
        <v>41</v>
      </c>
      <c r="AX400" s="13" t="s">
        <v>80</v>
      </c>
      <c r="AY400" s="257" t="s">
        <v>173</v>
      </c>
    </row>
    <row r="401" s="13" customFormat="1">
      <c r="A401" s="13"/>
      <c r="B401" s="247"/>
      <c r="C401" s="248"/>
      <c r="D401" s="242" t="s">
        <v>189</v>
      </c>
      <c r="E401" s="249" t="s">
        <v>39</v>
      </c>
      <c r="F401" s="250" t="s">
        <v>579</v>
      </c>
      <c r="G401" s="248"/>
      <c r="H401" s="251">
        <v>30</v>
      </c>
      <c r="I401" s="252"/>
      <c r="J401" s="248"/>
      <c r="K401" s="248"/>
      <c r="L401" s="253"/>
      <c r="M401" s="254"/>
      <c r="N401" s="255"/>
      <c r="O401" s="255"/>
      <c r="P401" s="255"/>
      <c r="Q401" s="255"/>
      <c r="R401" s="255"/>
      <c r="S401" s="255"/>
      <c r="T401" s="255"/>
      <c r="U401" s="256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7" t="s">
        <v>189</v>
      </c>
      <c r="AU401" s="257" t="s">
        <v>89</v>
      </c>
      <c r="AV401" s="13" t="s">
        <v>89</v>
      </c>
      <c r="AW401" s="13" t="s">
        <v>41</v>
      </c>
      <c r="AX401" s="13" t="s">
        <v>80</v>
      </c>
      <c r="AY401" s="257" t="s">
        <v>173</v>
      </c>
    </row>
    <row r="402" s="13" customFormat="1">
      <c r="A402" s="13"/>
      <c r="B402" s="247"/>
      <c r="C402" s="248"/>
      <c r="D402" s="242" t="s">
        <v>189</v>
      </c>
      <c r="E402" s="249" t="s">
        <v>39</v>
      </c>
      <c r="F402" s="250" t="s">
        <v>580</v>
      </c>
      <c r="G402" s="248"/>
      <c r="H402" s="251">
        <v>20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5"/>
      <c r="U402" s="256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7" t="s">
        <v>189</v>
      </c>
      <c r="AU402" s="257" t="s">
        <v>89</v>
      </c>
      <c r="AV402" s="13" t="s">
        <v>89</v>
      </c>
      <c r="AW402" s="13" t="s">
        <v>41</v>
      </c>
      <c r="AX402" s="13" t="s">
        <v>80</v>
      </c>
      <c r="AY402" s="257" t="s">
        <v>173</v>
      </c>
    </row>
    <row r="403" s="13" customFormat="1">
      <c r="A403" s="13"/>
      <c r="B403" s="247"/>
      <c r="C403" s="248"/>
      <c r="D403" s="242" t="s">
        <v>189</v>
      </c>
      <c r="E403" s="249" t="s">
        <v>39</v>
      </c>
      <c r="F403" s="250" t="s">
        <v>581</v>
      </c>
      <c r="G403" s="248"/>
      <c r="H403" s="251">
        <v>32</v>
      </c>
      <c r="I403" s="252"/>
      <c r="J403" s="248"/>
      <c r="K403" s="248"/>
      <c r="L403" s="253"/>
      <c r="M403" s="254"/>
      <c r="N403" s="255"/>
      <c r="O403" s="255"/>
      <c r="P403" s="255"/>
      <c r="Q403" s="255"/>
      <c r="R403" s="255"/>
      <c r="S403" s="255"/>
      <c r="T403" s="255"/>
      <c r="U403" s="256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7" t="s">
        <v>189</v>
      </c>
      <c r="AU403" s="257" t="s">
        <v>89</v>
      </c>
      <c r="AV403" s="13" t="s">
        <v>89</v>
      </c>
      <c r="AW403" s="13" t="s">
        <v>41</v>
      </c>
      <c r="AX403" s="13" t="s">
        <v>80</v>
      </c>
      <c r="AY403" s="257" t="s">
        <v>173</v>
      </c>
    </row>
    <row r="404" s="14" customFormat="1">
      <c r="A404" s="14"/>
      <c r="B404" s="258"/>
      <c r="C404" s="259"/>
      <c r="D404" s="242" t="s">
        <v>189</v>
      </c>
      <c r="E404" s="260" t="s">
        <v>39</v>
      </c>
      <c r="F404" s="261" t="s">
        <v>191</v>
      </c>
      <c r="G404" s="259"/>
      <c r="H404" s="262">
        <v>157.66</v>
      </c>
      <c r="I404" s="263"/>
      <c r="J404" s="259"/>
      <c r="K404" s="259"/>
      <c r="L404" s="264"/>
      <c r="M404" s="265"/>
      <c r="N404" s="266"/>
      <c r="O404" s="266"/>
      <c r="P404" s="266"/>
      <c r="Q404" s="266"/>
      <c r="R404" s="266"/>
      <c r="S404" s="266"/>
      <c r="T404" s="266"/>
      <c r="U404" s="267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8" t="s">
        <v>189</v>
      </c>
      <c r="AU404" s="268" t="s">
        <v>89</v>
      </c>
      <c r="AV404" s="14" t="s">
        <v>181</v>
      </c>
      <c r="AW404" s="14" t="s">
        <v>41</v>
      </c>
      <c r="AX404" s="14" t="s">
        <v>87</v>
      </c>
      <c r="AY404" s="268" t="s">
        <v>173</v>
      </c>
    </row>
    <row r="405" s="2" customFormat="1" ht="21.75" customHeight="1">
      <c r="A405" s="40"/>
      <c r="B405" s="41"/>
      <c r="C405" s="229" t="s">
        <v>582</v>
      </c>
      <c r="D405" s="229" t="s">
        <v>176</v>
      </c>
      <c r="E405" s="230" t="s">
        <v>583</v>
      </c>
      <c r="F405" s="231" t="s">
        <v>584</v>
      </c>
      <c r="G405" s="232" t="s">
        <v>221</v>
      </c>
      <c r="H405" s="233">
        <v>1.4370000000000001</v>
      </c>
      <c r="I405" s="234"/>
      <c r="J405" s="235">
        <f>ROUND(I405*H405,2)</f>
        <v>0</v>
      </c>
      <c r="K405" s="231" t="s">
        <v>180</v>
      </c>
      <c r="L405" s="46"/>
      <c r="M405" s="236" t="s">
        <v>39</v>
      </c>
      <c r="N405" s="237" t="s">
        <v>53</v>
      </c>
      <c r="O405" s="87"/>
      <c r="P405" s="238">
        <f>O405*H405</f>
        <v>0</v>
      </c>
      <c r="Q405" s="238">
        <v>0</v>
      </c>
      <c r="R405" s="238">
        <f>Q405*H405</f>
        <v>0</v>
      </c>
      <c r="S405" s="238">
        <v>0</v>
      </c>
      <c r="T405" s="238">
        <f>S405*H405</f>
        <v>0</v>
      </c>
      <c r="U405" s="239" t="s">
        <v>39</v>
      </c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40" t="s">
        <v>181</v>
      </c>
      <c r="AT405" s="240" t="s">
        <v>176</v>
      </c>
      <c r="AU405" s="240" t="s">
        <v>89</v>
      </c>
      <c r="AY405" s="18" t="s">
        <v>173</v>
      </c>
      <c r="BE405" s="241">
        <f>IF(N405="základní",J405,0)</f>
        <v>0</v>
      </c>
      <c r="BF405" s="241">
        <f>IF(N405="snížená",J405,0)</f>
        <v>0</v>
      </c>
      <c r="BG405" s="241">
        <f>IF(N405="zákl. přenesená",J405,0)</f>
        <v>0</v>
      </c>
      <c r="BH405" s="241">
        <f>IF(N405="sníž. přenesená",J405,0)</f>
        <v>0</v>
      </c>
      <c r="BI405" s="241">
        <f>IF(N405="nulová",J405,0)</f>
        <v>0</v>
      </c>
      <c r="BJ405" s="18" t="s">
        <v>181</v>
      </c>
      <c r="BK405" s="241">
        <f>ROUND(I405*H405,2)</f>
        <v>0</v>
      </c>
      <c r="BL405" s="18" t="s">
        <v>181</v>
      </c>
      <c r="BM405" s="240" t="s">
        <v>585</v>
      </c>
    </row>
    <row r="406" s="2" customFormat="1">
      <c r="A406" s="40"/>
      <c r="B406" s="41"/>
      <c r="C406" s="42"/>
      <c r="D406" s="242" t="s">
        <v>183</v>
      </c>
      <c r="E406" s="42"/>
      <c r="F406" s="243" t="s">
        <v>586</v>
      </c>
      <c r="G406" s="42"/>
      <c r="H406" s="42"/>
      <c r="I406" s="150"/>
      <c r="J406" s="42"/>
      <c r="K406" s="42"/>
      <c r="L406" s="46"/>
      <c r="M406" s="244"/>
      <c r="N406" s="245"/>
      <c r="O406" s="87"/>
      <c r="P406" s="87"/>
      <c r="Q406" s="87"/>
      <c r="R406" s="87"/>
      <c r="S406" s="87"/>
      <c r="T406" s="87"/>
      <c r="U406" s="88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8" t="s">
        <v>183</v>
      </c>
      <c r="AU406" s="18" t="s">
        <v>89</v>
      </c>
    </row>
    <row r="407" s="2" customFormat="1">
      <c r="A407" s="40"/>
      <c r="B407" s="41"/>
      <c r="C407" s="42"/>
      <c r="D407" s="242" t="s">
        <v>185</v>
      </c>
      <c r="E407" s="42"/>
      <c r="F407" s="246" t="s">
        <v>587</v>
      </c>
      <c r="G407" s="42"/>
      <c r="H407" s="42"/>
      <c r="I407" s="150"/>
      <c r="J407" s="42"/>
      <c r="K407" s="42"/>
      <c r="L407" s="46"/>
      <c r="M407" s="244"/>
      <c r="N407" s="245"/>
      <c r="O407" s="87"/>
      <c r="P407" s="87"/>
      <c r="Q407" s="87"/>
      <c r="R407" s="87"/>
      <c r="S407" s="87"/>
      <c r="T407" s="87"/>
      <c r="U407" s="88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8" t="s">
        <v>185</v>
      </c>
      <c r="AU407" s="18" t="s">
        <v>89</v>
      </c>
    </row>
    <row r="408" s="2" customFormat="1">
      <c r="A408" s="40"/>
      <c r="B408" s="41"/>
      <c r="C408" s="42"/>
      <c r="D408" s="242" t="s">
        <v>187</v>
      </c>
      <c r="E408" s="42"/>
      <c r="F408" s="246" t="s">
        <v>588</v>
      </c>
      <c r="G408" s="42"/>
      <c r="H408" s="42"/>
      <c r="I408" s="150"/>
      <c r="J408" s="42"/>
      <c r="K408" s="42"/>
      <c r="L408" s="46"/>
      <c r="M408" s="244"/>
      <c r="N408" s="245"/>
      <c r="O408" s="87"/>
      <c r="P408" s="87"/>
      <c r="Q408" s="87"/>
      <c r="R408" s="87"/>
      <c r="S408" s="87"/>
      <c r="T408" s="87"/>
      <c r="U408" s="88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8" t="s">
        <v>187</v>
      </c>
      <c r="AU408" s="18" t="s">
        <v>89</v>
      </c>
    </row>
    <row r="409" s="13" customFormat="1">
      <c r="A409" s="13"/>
      <c r="B409" s="247"/>
      <c r="C409" s="248"/>
      <c r="D409" s="242" t="s">
        <v>189</v>
      </c>
      <c r="E409" s="249" t="s">
        <v>39</v>
      </c>
      <c r="F409" s="250" t="s">
        <v>589</v>
      </c>
      <c r="G409" s="248"/>
      <c r="H409" s="251">
        <v>0.34699999999999998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5"/>
      <c r="U409" s="256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7" t="s">
        <v>189</v>
      </c>
      <c r="AU409" s="257" t="s">
        <v>89</v>
      </c>
      <c r="AV409" s="13" t="s">
        <v>89</v>
      </c>
      <c r="AW409" s="13" t="s">
        <v>41</v>
      </c>
      <c r="AX409" s="13" t="s">
        <v>80</v>
      </c>
      <c r="AY409" s="257" t="s">
        <v>173</v>
      </c>
    </row>
    <row r="410" s="13" customFormat="1">
      <c r="A410" s="13"/>
      <c r="B410" s="247"/>
      <c r="C410" s="248"/>
      <c r="D410" s="242" t="s">
        <v>189</v>
      </c>
      <c r="E410" s="249" t="s">
        <v>39</v>
      </c>
      <c r="F410" s="250" t="s">
        <v>590</v>
      </c>
      <c r="G410" s="248"/>
      <c r="H410" s="251">
        <v>0.036999999999999998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5"/>
      <c r="U410" s="256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7" t="s">
        <v>189</v>
      </c>
      <c r="AU410" s="257" t="s">
        <v>89</v>
      </c>
      <c r="AV410" s="13" t="s">
        <v>89</v>
      </c>
      <c r="AW410" s="13" t="s">
        <v>41</v>
      </c>
      <c r="AX410" s="13" t="s">
        <v>80</v>
      </c>
      <c r="AY410" s="257" t="s">
        <v>173</v>
      </c>
    </row>
    <row r="411" s="13" customFormat="1">
      <c r="A411" s="13"/>
      <c r="B411" s="247"/>
      <c r="C411" s="248"/>
      <c r="D411" s="242" t="s">
        <v>189</v>
      </c>
      <c r="E411" s="249" t="s">
        <v>39</v>
      </c>
      <c r="F411" s="250" t="s">
        <v>591</v>
      </c>
      <c r="G411" s="248"/>
      <c r="H411" s="251">
        <v>0.34699999999999998</v>
      </c>
      <c r="I411" s="252"/>
      <c r="J411" s="248"/>
      <c r="K411" s="248"/>
      <c r="L411" s="253"/>
      <c r="M411" s="254"/>
      <c r="N411" s="255"/>
      <c r="O411" s="255"/>
      <c r="P411" s="255"/>
      <c r="Q411" s="255"/>
      <c r="R411" s="255"/>
      <c r="S411" s="255"/>
      <c r="T411" s="255"/>
      <c r="U411" s="256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7" t="s">
        <v>189</v>
      </c>
      <c r="AU411" s="257" t="s">
        <v>89</v>
      </c>
      <c r="AV411" s="13" t="s">
        <v>89</v>
      </c>
      <c r="AW411" s="13" t="s">
        <v>41</v>
      </c>
      <c r="AX411" s="13" t="s">
        <v>80</v>
      </c>
      <c r="AY411" s="257" t="s">
        <v>173</v>
      </c>
    </row>
    <row r="412" s="13" customFormat="1">
      <c r="A412" s="13"/>
      <c r="B412" s="247"/>
      <c r="C412" s="248"/>
      <c r="D412" s="242" t="s">
        <v>189</v>
      </c>
      <c r="E412" s="249" t="s">
        <v>39</v>
      </c>
      <c r="F412" s="250" t="s">
        <v>592</v>
      </c>
      <c r="G412" s="248"/>
      <c r="H412" s="251">
        <v>0.34399999999999997</v>
      </c>
      <c r="I412" s="252"/>
      <c r="J412" s="248"/>
      <c r="K412" s="248"/>
      <c r="L412" s="253"/>
      <c r="M412" s="254"/>
      <c r="N412" s="255"/>
      <c r="O412" s="255"/>
      <c r="P412" s="255"/>
      <c r="Q412" s="255"/>
      <c r="R412" s="255"/>
      <c r="S412" s="255"/>
      <c r="T412" s="255"/>
      <c r="U412" s="256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7" t="s">
        <v>189</v>
      </c>
      <c r="AU412" s="257" t="s">
        <v>89</v>
      </c>
      <c r="AV412" s="13" t="s">
        <v>89</v>
      </c>
      <c r="AW412" s="13" t="s">
        <v>41</v>
      </c>
      <c r="AX412" s="13" t="s">
        <v>80</v>
      </c>
      <c r="AY412" s="257" t="s">
        <v>173</v>
      </c>
    </row>
    <row r="413" s="13" customFormat="1">
      <c r="A413" s="13"/>
      <c r="B413" s="247"/>
      <c r="C413" s="248"/>
      <c r="D413" s="242" t="s">
        <v>189</v>
      </c>
      <c r="E413" s="249" t="s">
        <v>39</v>
      </c>
      <c r="F413" s="250" t="s">
        <v>593</v>
      </c>
      <c r="G413" s="248"/>
      <c r="H413" s="251">
        <v>0.017999999999999999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5"/>
      <c r="U413" s="256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7" t="s">
        <v>189</v>
      </c>
      <c r="AU413" s="257" t="s">
        <v>89</v>
      </c>
      <c r="AV413" s="13" t="s">
        <v>89</v>
      </c>
      <c r="AW413" s="13" t="s">
        <v>41</v>
      </c>
      <c r="AX413" s="13" t="s">
        <v>80</v>
      </c>
      <c r="AY413" s="257" t="s">
        <v>173</v>
      </c>
    </row>
    <row r="414" s="13" customFormat="1">
      <c r="A414" s="13"/>
      <c r="B414" s="247"/>
      <c r="C414" s="248"/>
      <c r="D414" s="242" t="s">
        <v>189</v>
      </c>
      <c r="E414" s="249" t="s">
        <v>39</v>
      </c>
      <c r="F414" s="250" t="s">
        <v>594</v>
      </c>
      <c r="G414" s="248"/>
      <c r="H414" s="251">
        <v>0.34399999999999997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5"/>
      <c r="U414" s="256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7" t="s">
        <v>189</v>
      </c>
      <c r="AU414" s="257" t="s">
        <v>89</v>
      </c>
      <c r="AV414" s="13" t="s">
        <v>89</v>
      </c>
      <c r="AW414" s="13" t="s">
        <v>41</v>
      </c>
      <c r="AX414" s="13" t="s">
        <v>80</v>
      </c>
      <c r="AY414" s="257" t="s">
        <v>173</v>
      </c>
    </row>
    <row r="415" s="14" customFormat="1">
      <c r="A415" s="14"/>
      <c r="B415" s="258"/>
      <c r="C415" s="259"/>
      <c r="D415" s="242" t="s">
        <v>189</v>
      </c>
      <c r="E415" s="260" t="s">
        <v>39</v>
      </c>
      <c r="F415" s="261" t="s">
        <v>191</v>
      </c>
      <c r="G415" s="259"/>
      <c r="H415" s="262">
        <v>1.4370000000000001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6"/>
      <c r="U415" s="267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8" t="s">
        <v>189</v>
      </c>
      <c r="AU415" s="268" t="s">
        <v>89</v>
      </c>
      <c r="AV415" s="14" t="s">
        <v>181</v>
      </c>
      <c r="AW415" s="14" t="s">
        <v>41</v>
      </c>
      <c r="AX415" s="14" t="s">
        <v>87</v>
      </c>
      <c r="AY415" s="268" t="s">
        <v>173</v>
      </c>
    </row>
    <row r="416" s="2" customFormat="1" ht="21.75" customHeight="1">
      <c r="A416" s="40"/>
      <c r="B416" s="41"/>
      <c r="C416" s="229" t="s">
        <v>595</v>
      </c>
      <c r="D416" s="229" t="s">
        <v>176</v>
      </c>
      <c r="E416" s="230" t="s">
        <v>596</v>
      </c>
      <c r="F416" s="231" t="s">
        <v>597</v>
      </c>
      <c r="G416" s="232" t="s">
        <v>598</v>
      </c>
      <c r="H416" s="233">
        <v>52</v>
      </c>
      <c r="I416" s="234"/>
      <c r="J416" s="235">
        <f>ROUND(I416*H416,2)</f>
        <v>0</v>
      </c>
      <c r="K416" s="231" t="s">
        <v>180</v>
      </c>
      <c r="L416" s="46"/>
      <c r="M416" s="236" t="s">
        <v>39</v>
      </c>
      <c r="N416" s="237" t="s">
        <v>53</v>
      </c>
      <c r="O416" s="87"/>
      <c r="P416" s="238">
        <f>O416*H416</f>
        <v>0</v>
      </c>
      <c r="Q416" s="238">
        <v>0</v>
      </c>
      <c r="R416" s="238">
        <f>Q416*H416</f>
        <v>0</v>
      </c>
      <c r="S416" s="238">
        <v>0</v>
      </c>
      <c r="T416" s="238">
        <f>S416*H416</f>
        <v>0</v>
      </c>
      <c r="U416" s="239" t="s">
        <v>39</v>
      </c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40" t="s">
        <v>181</v>
      </c>
      <c r="AT416" s="240" t="s">
        <v>176</v>
      </c>
      <c r="AU416" s="240" t="s">
        <v>89</v>
      </c>
      <c r="AY416" s="18" t="s">
        <v>173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181</v>
      </c>
      <c r="BK416" s="241">
        <f>ROUND(I416*H416,2)</f>
        <v>0</v>
      </c>
      <c r="BL416" s="18" t="s">
        <v>181</v>
      </c>
      <c r="BM416" s="240" t="s">
        <v>599</v>
      </c>
    </row>
    <row r="417" s="2" customFormat="1">
      <c r="A417" s="40"/>
      <c r="B417" s="41"/>
      <c r="C417" s="42"/>
      <c r="D417" s="242" t="s">
        <v>183</v>
      </c>
      <c r="E417" s="42"/>
      <c r="F417" s="243" t="s">
        <v>600</v>
      </c>
      <c r="G417" s="42"/>
      <c r="H417" s="42"/>
      <c r="I417" s="150"/>
      <c r="J417" s="42"/>
      <c r="K417" s="42"/>
      <c r="L417" s="46"/>
      <c r="M417" s="244"/>
      <c r="N417" s="245"/>
      <c r="O417" s="87"/>
      <c r="P417" s="87"/>
      <c r="Q417" s="87"/>
      <c r="R417" s="87"/>
      <c r="S417" s="87"/>
      <c r="T417" s="87"/>
      <c r="U417" s="88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8" t="s">
        <v>183</v>
      </c>
      <c r="AU417" s="18" t="s">
        <v>89</v>
      </c>
    </row>
    <row r="418" s="2" customFormat="1">
      <c r="A418" s="40"/>
      <c r="B418" s="41"/>
      <c r="C418" s="42"/>
      <c r="D418" s="242" t="s">
        <v>185</v>
      </c>
      <c r="E418" s="42"/>
      <c r="F418" s="246" t="s">
        <v>601</v>
      </c>
      <c r="G418" s="42"/>
      <c r="H418" s="42"/>
      <c r="I418" s="150"/>
      <c r="J418" s="42"/>
      <c r="K418" s="42"/>
      <c r="L418" s="46"/>
      <c r="M418" s="244"/>
      <c r="N418" s="245"/>
      <c r="O418" s="87"/>
      <c r="P418" s="87"/>
      <c r="Q418" s="87"/>
      <c r="R418" s="87"/>
      <c r="S418" s="87"/>
      <c r="T418" s="87"/>
      <c r="U418" s="88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8" t="s">
        <v>185</v>
      </c>
      <c r="AU418" s="18" t="s">
        <v>89</v>
      </c>
    </row>
    <row r="419" s="2" customFormat="1">
      <c r="A419" s="40"/>
      <c r="B419" s="41"/>
      <c r="C419" s="42"/>
      <c r="D419" s="242" t="s">
        <v>187</v>
      </c>
      <c r="E419" s="42"/>
      <c r="F419" s="246" t="s">
        <v>602</v>
      </c>
      <c r="G419" s="42"/>
      <c r="H419" s="42"/>
      <c r="I419" s="150"/>
      <c r="J419" s="42"/>
      <c r="K419" s="42"/>
      <c r="L419" s="46"/>
      <c r="M419" s="244"/>
      <c r="N419" s="245"/>
      <c r="O419" s="87"/>
      <c r="P419" s="87"/>
      <c r="Q419" s="87"/>
      <c r="R419" s="87"/>
      <c r="S419" s="87"/>
      <c r="T419" s="87"/>
      <c r="U419" s="88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8" t="s">
        <v>187</v>
      </c>
      <c r="AU419" s="18" t="s">
        <v>89</v>
      </c>
    </row>
    <row r="420" s="13" customFormat="1">
      <c r="A420" s="13"/>
      <c r="B420" s="247"/>
      <c r="C420" s="248"/>
      <c r="D420" s="242" t="s">
        <v>189</v>
      </c>
      <c r="E420" s="249" t="s">
        <v>39</v>
      </c>
      <c r="F420" s="250" t="s">
        <v>541</v>
      </c>
      <c r="G420" s="248"/>
      <c r="H420" s="251">
        <v>10</v>
      </c>
      <c r="I420" s="252"/>
      <c r="J420" s="248"/>
      <c r="K420" s="248"/>
      <c r="L420" s="253"/>
      <c r="M420" s="254"/>
      <c r="N420" s="255"/>
      <c r="O420" s="255"/>
      <c r="P420" s="255"/>
      <c r="Q420" s="255"/>
      <c r="R420" s="255"/>
      <c r="S420" s="255"/>
      <c r="T420" s="255"/>
      <c r="U420" s="256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7" t="s">
        <v>189</v>
      </c>
      <c r="AU420" s="257" t="s">
        <v>89</v>
      </c>
      <c r="AV420" s="13" t="s">
        <v>89</v>
      </c>
      <c r="AW420" s="13" t="s">
        <v>41</v>
      </c>
      <c r="AX420" s="13" t="s">
        <v>80</v>
      </c>
      <c r="AY420" s="257" t="s">
        <v>173</v>
      </c>
    </row>
    <row r="421" s="13" customFormat="1">
      <c r="A421" s="13"/>
      <c r="B421" s="247"/>
      <c r="C421" s="248"/>
      <c r="D421" s="242" t="s">
        <v>189</v>
      </c>
      <c r="E421" s="249" t="s">
        <v>39</v>
      </c>
      <c r="F421" s="250" t="s">
        <v>603</v>
      </c>
      <c r="G421" s="248"/>
      <c r="H421" s="251">
        <v>42</v>
      </c>
      <c r="I421" s="252"/>
      <c r="J421" s="248"/>
      <c r="K421" s="248"/>
      <c r="L421" s="253"/>
      <c r="M421" s="254"/>
      <c r="N421" s="255"/>
      <c r="O421" s="255"/>
      <c r="P421" s="255"/>
      <c r="Q421" s="255"/>
      <c r="R421" s="255"/>
      <c r="S421" s="255"/>
      <c r="T421" s="255"/>
      <c r="U421" s="256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7" t="s">
        <v>189</v>
      </c>
      <c r="AU421" s="257" t="s">
        <v>89</v>
      </c>
      <c r="AV421" s="13" t="s">
        <v>89</v>
      </c>
      <c r="AW421" s="13" t="s">
        <v>41</v>
      </c>
      <c r="AX421" s="13" t="s">
        <v>80</v>
      </c>
      <c r="AY421" s="257" t="s">
        <v>173</v>
      </c>
    </row>
    <row r="422" s="14" customFormat="1">
      <c r="A422" s="14"/>
      <c r="B422" s="258"/>
      <c r="C422" s="259"/>
      <c r="D422" s="242" t="s">
        <v>189</v>
      </c>
      <c r="E422" s="260" t="s">
        <v>39</v>
      </c>
      <c r="F422" s="261" t="s">
        <v>191</v>
      </c>
      <c r="G422" s="259"/>
      <c r="H422" s="262">
        <v>52</v>
      </c>
      <c r="I422" s="263"/>
      <c r="J422" s="259"/>
      <c r="K422" s="259"/>
      <c r="L422" s="264"/>
      <c r="M422" s="265"/>
      <c r="N422" s="266"/>
      <c r="O422" s="266"/>
      <c r="P422" s="266"/>
      <c r="Q422" s="266"/>
      <c r="R422" s="266"/>
      <c r="S422" s="266"/>
      <c r="T422" s="266"/>
      <c r="U422" s="267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8" t="s">
        <v>189</v>
      </c>
      <c r="AU422" s="268" t="s">
        <v>89</v>
      </c>
      <c r="AV422" s="14" t="s">
        <v>181</v>
      </c>
      <c r="AW422" s="14" t="s">
        <v>41</v>
      </c>
      <c r="AX422" s="14" t="s">
        <v>87</v>
      </c>
      <c r="AY422" s="268" t="s">
        <v>173</v>
      </c>
    </row>
    <row r="423" s="2" customFormat="1" ht="21.75" customHeight="1">
      <c r="A423" s="40"/>
      <c r="B423" s="41"/>
      <c r="C423" s="229" t="s">
        <v>604</v>
      </c>
      <c r="D423" s="229" t="s">
        <v>176</v>
      </c>
      <c r="E423" s="230" t="s">
        <v>605</v>
      </c>
      <c r="F423" s="231" t="s">
        <v>606</v>
      </c>
      <c r="G423" s="232" t="s">
        <v>598</v>
      </c>
      <c r="H423" s="233">
        <v>8</v>
      </c>
      <c r="I423" s="234"/>
      <c r="J423" s="235">
        <f>ROUND(I423*H423,2)</f>
        <v>0</v>
      </c>
      <c r="K423" s="231" t="s">
        <v>180</v>
      </c>
      <c r="L423" s="46"/>
      <c r="M423" s="236" t="s">
        <v>39</v>
      </c>
      <c r="N423" s="237" t="s">
        <v>53</v>
      </c>
      <c r="O423" s="87"/>
      <c r="P423" s="238">
        <f>O423*H423</f>
        <v>0</v>
      </c>
      <c r="Q423" s="238">
        <v>0</v>
      </c>
      <c r="R423" s="238">
        <f>Q423*H423</f>
        <v>0</v>
      </c>
      <c r="S423" s="238">
        <v>0</v>
      </c>
      <c r="T423" s="238">
        <f>S423*H423</f>
        <v>0</v>
      </c>
      <c r="U423" s="239" t="s">
        <v>39</v>
      </c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40" t="s">
        <v>181</v>
      </c>
      <c r="AT423" s="240" t="s">
        <v>176</v>
      </c>
      <c r="AU423" s="240" t="s">
        <v>89</v>
      </c>
      <c r="AY423" s="18" t="s">
        <v>173</v>
      </c>
      <c r="BE423" s="241">
        <f>IF(N423="základní",J423,0)</f>
        <v>0</v>
      </c>
      <c r="BF423" s="241">
        <f>IF(N423="snížená",J423,0)</f>
        <v>0</v>
      </c>
      <c r="BG423" s="241">
        <f>IF(N423="zákl. přenesená",J423,0)</f>
        <v>0</v>
      </c>
      <c r="BH423" s="241">
        <f>IF(N423="sníž. přenesená",J423,0)</f>
        <v>0</v>
      </c>
      <c r="BI423" s="241">
        <f>IF(N423="nulová",J423,0)</f>
        <v>0</v>
      </c>
      <c r="BJ423" s="18" t="s">
        <v>181</v>
      </c>
      <c r="BK423" s="241">
        <f>ROUND(I423*H423,2)</f>
        <v>0</v>
      </c>
      <c r="BL423" s="18" t="s">
        <v>181</v>
      </c>
      <c r="BM423" s="240" t="s">
        <v>607</v>
      </c>
    </row>
    <row r="424" s="2" customFormat="1">
      <c r="A424" s="40"/>
      <c r="B424" s="41"/>
      <c r="C424" s="42"/>
      <c r="D424" s="242" t="s">
        <v>183</v>
      </c>
      <c r="E424" s="42"/>
      <c r="F424" s="243" t="s">
        <v>608</v>
      </c>
      <c r="G424" s="42"/>
      <c r="H424" s="42"/>
      <c r="I424" s="150"/>
      <c r="J424" s="42"/>
      <c r="K424" s="42"/>
      <c r="L424" s="46"/>
      <c r="M424" s="244"/>
      <c r="N424" s="245"/>
      <c r="O424" s="87"/>
      <c r="P424" s="87"/>
      <c r="Q424" s="87"/>
      <c r="R424" s="87"/>
      <c r="S424" s="87"/>
      <c r="T424" s="87"/>
      <c r="U424" s="88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8" t="s">
        <v>183</v>
      </c>
      <c r="AU424" s="18" t="s">
        <v>89</v>
      </c>
    </row>
    <row r="425" s="2" customFormat="1">
      <c r="A425" s="40"/>
      <c r="B425" s="41"/>
      <c r="C425" s="42"/>
      <c r="D425" s="242" t="s">
        <v>185</v>
      </c>
      <c r="E425" s="42"/>
      <c r="F425" s="246" t="s">
        <v>601</v>
      </c>
      <c r="G425" s="42"/>
      <c r="H425" s="42"/>
      <c r="I425" s="150"/>
      <c r="J425" s="42"/>
      <c r="K425" s="42"/>
      <c r="L425" s="46"/>
      <c r="M425" s="244"/>
      <c r="N425" s="245"/>
      <c r="O425" s="87"/>
      <c r="P425" s="87"/>
      <c r="Q425" s="87"/>
      <c r="R425" s="87"/>
      <c r="S425" s="87"/>
      <c r="T425" s="87"/>
      <c r="U425" s="88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8" t="s">
        <v>185</v>
      </c>
      <c r="AU425" s="18" t="s">
        <v>89</v>
      </c>
    </row>
    <row r="426" s="2" customFormat="1">
      <c r="A426" s="40"/>
      <c r="B426" s="41"/>
      <c r="C426" s="42"/>
      <c r="D426" s="242" t="s">
        <v>187</v>
      </c>
      <c r="E426" s="42"/>
      <c r="F426" s="246" t="s">
        <v>609</v>
      </c>
      <c r="G426" s="42"/>
      <c r="H426" s="42"/>
      <c r="I426" s="150"/>
      <c r="J426" s="42"/>
      <c r="K426" s="42"/>
      <c r="L426" s="46"/>
      <c r="M426" s="244"/>
      <c r="N426" s="245"/>
      <c r="O426" s="87"/>
      <c r="P426" s="87"/>
      <c r="Q426" s="87"/>
      <c r="R426" s="87"/>
      <c r="S426" s="87"/>
      <c r="T426" s="87"/>
      <c r="U426" s="88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8" t="s">
        <v>187</v>
      </c>
      <c r="AU426" s="18" t="s">
        <v>89</v>
      </c>
    </row>
    <row r="427" s="13" customFormat="1">
      <c r="A427" s="13"/>
      <c r="B427" s="247"/>
      <c r="C427" s="248"/>
      <c r="D427" s="242" t="s">
        <v>189</v>
      </c>
      <c r="E427" s="249" t="s">
        <v>39</v>
      </c>
      <c r="F427" s="250" t="s">
        <v>610</v>
      </c>
      <c r="G427" s="248"/>
      <c r="H427" s="251">
        <v>4</v>
      </c>
      <c r="I427" s="252"/>
      <c r="J427" s="248"/>
      <c r="K427" s="248"/>
      <c r="L427" s="253"/>
      <c r="M427" s="254"/>
      <c r="N427" s="255"/>
      <c r="O427" s="255"/>
      <c r="P427" s="255"/>
      <c r="Q427" s="255"/>
      <c r="R427" s="255"/>
      <c r="S427" s="255"/>
      <c r="T427" s="255"/>
      <c r="U427" s="256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7" t="s">
        <v>189</v>
      </c>
      <c r="AU427" s="257" t="s">
        <v>89</v>
      </c>
      <c r="AV427" s="13" t="s">
        <v>89</v>
      </c>
      <c r="AW427" s="13" t="s">
        <v>41</v>
      </c>
      <c r="AX427" s="13" t="s">
        <v>80</v>
      </c>
      <c r="AY427" s="257" t="s">
        <v>173</v>
      </c>
    </row>
    <row r="428" s="13" customFormat="1">
      <c r="A428" s="13"/>
      <c r="B428" s="247"/>
      <c r="C428" s="248"/>
      <c r="D428" s="242" t="s">
        <v>189</v>
      </c>
      <c r="E428" s="249" t="s">
        <v>39</v>
      </c>
      <c r="F428" s="250" t="s">
        <v>611</v>
      </c>
      <c r="G428" s="248"/>
      <c r="H428" s="251">
        <v>4</v>
      </c>
      <c r="I428" s="252"/>
      <c r="J428" s="248"/>
      <c r="K428" s="248"/>
      <c r="L428" s="253"/>
      <c r="M428" s="254"/>
      <c r="N428" s="255"/>
      <c r="O428" s="255"/>
      <c r="P428" s="255"/>
      <c r="Q428" s="255"/>
      <c r="R428" s="255"/>
      <c r="S428" s="255"/>
      <c r="T428" s="255"/>
      <c r="U428" s="256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7" t="s">
        <v>189</v>
      </c>
      <c r="AU428" s="257" t="s">
        <v>89</v>
      </c>
      <c r="AV428" s="13" t="s">
        <v>89</v>
      </c>
      <c r="AW428" s="13" t="s">
        <v>41</v>
      </c>
      <c r="AX428" s="13" t="s">
        <v>80</v>
      </c>
      <c r="AY428" s="257" t="s">
        <v>173</v>
      </c>
    </row>
    <row r="429" s="14" customFormat="1">
      <c r="A429" s="14"/>
      <c r="B429" s="258"/>
      <c r="C429" s="259"/>
      <c r="D429" s="242" t="s">
        <v>189</v>
      </c>
      <c r="E429" s="260" t="s">
        <v>39</v>
      </c>
      <c r="F429" s="261" t="s">
        <v>191</v>
      </c>
      <c r="G429" s="259"/>
      <c r="H429" s="262">
        <v>8</v>
      </c>
      <c r="I429" s="263"/>
      <c r="J429" s="259"/>
      <c r="K429" s="259"/>
      <c r="L429" s="264"/>
      <c r="M429" s="265"/>
      <c r="N429" s="266"/>
      <c r="O429" s="266"/>
      <c r="P429" s="266"/>
      <c r="Q429" s="266"/>
      <c r="R429" s="266"/>
      <c r="S429" s="266"/>
      <c r="T429" s="266"/>
      <c r="U429" s="267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8" t="s">
        <v>189</v>
      </c>
      <c r="AU429" s="268" t="s">
        <v>89</v>
      </c>
      <c r="AV429" s="14" t="s">
        <v>181</v>
      </c>
      <c r="AW429" s="14" t="s">
        <v>41</v>
      </c>
      <c r="AX429" s="14" t="s">
        <v>87</v>
      </c>
      <c r="AY429" s="268" t="s">
        <v>173</v>
      </c>
    </row>
    <row r="430" s="2" customFormat="1" ht="21.75" customHeight="1">
      <c r="A430" s="40"/>
      <c r="B430" s="41"/>
      <c r="C430" s="229" t="s">
        <v>612</v>
      </c>
      <c r="D430" s="229" t="s">
        <v>176</v>
      </c>
      <c r="E430" s="230" t="s">
        <v>613</v>
      </c>
      <c r="F430" s="231" t="s">
        <v>614</v>
      </c>
      <c r="G430" s="232" t="s">
        <v>598</v>
      </c>
      <c r="H430" s="233">
        <v>8</v>
      </c>
      <c r="I430" s="234"/>
      <c r="J430" s="235">
        <f>ROUND(I430*H430,2)</f>
        <v>0</v>
      </c>
      <c r="K430" s="231" t="s">
        <v>180</v>
      </c>
      <c r="L430" s="46"/>
      <c r="M430" s="236" t="s">
        <v>39</v>
      </c>
      <c r="N430" s="237" t="s">
        <v>53</v>
      </c>
      <c r="O430" s="87"/>
      <c r="P430" s="238">
        <f>O430*H430</f>
        <v>0</v>
      </c>
      <c r="Q430" s="238">
        <v>0</v>
      </c>
      <c r="R430" s="238">
        <f>Q430*H430</f>
        <v>0</v>
      </c>
      <c r="S430" s="238">
        <v>0</v>
      </c>
      <c r="T430" s="238">
        <f>S430*H430</f>
        <v>0</v>
      </c>
      <c r="U430" s="239" t="s">
        <v>39</v>
      </c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40" t="s">
        <v>181</v>
      </c>
      <c r="AT430" s="240" t="s">
        <v>176</v>
      </c>
      <c r="AU430" s="240" t="s">
        <v>89</v>
      </c>
      <c r="AY430" s="18" t="s">
        <v>173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8" t="s">
        <v>181</v>
      </c>
      <c r="BK430" s="241">
        <f>ROUND(I430*H430,2)</f>
        <v>0</v>
      </c>
      <c r="BL430" s="18" t="s">
        <v>181</v>
      </c>
      <c r="BM430" s="240" t="s">
        <v>615</v>
      </c>
    </row>
    <row r="431" s="2" customFormat="1">
      <c r="A431" s="40"/>
      <c r="B431" s="41"/>
      <c r="C431" s="42"/>
      <c r="D431" s="242" t="s">
        <v>183</v>
      </c>
      <c r="E431" s="42"/>
      <c r="F431" s="243" t="s">
        <v>616</v>
      </c>
      <c r="G431" s="42"/>
      <c r="H431" s="42"/>
      <c r="I431" s="150"/>
      <c r="J431" s="42"/>
      <c r="K431" s="42"/>
      <c r="L431" s="46"/>
      <c r="M431" s="244"/>
      <c r="N431" s="245"/>
      <c r="O431" s="87"/>
      <c r="P431" s="87"/>
      <c r="Q431" s="87"/>
      <c r="R431" s="87"/>
      <c r="S431" s="87"/>
      <c r="T431" s="87"/>
      <c r="U431" s="88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8" t="s">
        <v>183</v>
      </c>
      <c r="AU431" s="18" t="s">
        <v>89</v>
      </c>
    </row>
    <row r="432" s="2" customFormat="1">
      <c r="A432" s="40"/>
      <c r="B432" s="41"/>
      <c r="C432" s="42"/>
      <c r="D432" s="242" t="s">
        <v>185</v>
      </c>
      <c r="E432" s="42"/>
      <c r="F432" s="246" t="s">
        <v>617</v>
      </c>
      <c r="G432" s="42"/>
      <c r="H432" s="42"/>
      <c r="I432" s="150"/>
      <c r="J432" s="42"/>
      <c r="K432" s="42"/>
      <c r="L432" s="46"/>
      <c r="M432" s="244"/>
      <c r="N432" s="245"/>
      <c r="O432" s="87"/>
      <c r="P432" s="87"/>
      <c r="Q432" s="87"/>
      <c r="R432" s="87"/>
      <c r="S432" s="87"/>
      <c r="T432" s="87"/>
      <c r="U432" s="88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8" t="s">
        <v>185</v>
      </c>
      <c r="AU432" s="18" t="s">
        <v>89</v>
      </c>
    </row>
    <row r="433" s="2" customFormat="1">
      <c r="A433" s="40"/>
      <c r="B433" s="41"/>
      <c r="C433" s="42"/>
      <c r="D433" s="242" t="s">
        <v>187</v>
      </c>
      <c r="E433" s="42"/>
      <c r="F433" s="246" t="s">
        <v>618</v>
      </c>
      <c r="G433" s="42"/>
      <c r="H433" s="42"/>
      <c r="I433" s="150"/>
      <c r="J433" s="42"/>
      <c r="K433" s="42"/>
      <c r="L433" s="46"/>
      <c r="M433" s="244"/>
      <c r="N433" s="245"/>
      <c r="O433" s="87"/>
      <c r="P433" s="87"/>
      <c r="Q433" s="87"/>
      <c r="R433" s="87"/>
      <c r="S433" s="87"/>
      <c r="T433" s="87"/>
      <c r="U433" s="88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8" t="s">
        <v>187</v>
      </c>
      <c r="AU433" s="18" t="s">
        <v>89</v>
      </c>
    </row>
    <row r="434" s="13" customFormat="1">
      <c r="A434" s="13"/>
      <c r="B434" s="247"/>
      <c r="C434" s="248"/>
      <c r="D434" s="242" t="s">
        <v>189</v>
      </c>
      <c r="E434" s="249" t="s">
        <v>39</v>
      </c>
      <c r="F434" s="250" t="s">
        <v>610</v>
      </c>
      <c r="G434" s="248"/>
      <c r="H434" s="251">
        <v>4</v>
      </c>
      <c r="I434" s="252"/>
      <c r="J434" s="248"/>
      <c r="K434" s="248"/>
      <c r="L434" s="253"/>
      <c r="M434" s="254"/>
      <c r="N434" s="255"/>
      <c r="O434" s="255"/>
      <c r="P434" s="255"/>
      <c r="Q434" s="255"/>
      <c r="R434" s="255"/>
      <c r="S434" s="255"/>
      <c r="T434" s="255"/>
      <c r="U434" s="256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7" t="s">
        <v>189</v>
      </c>
      <c r="AU434" s="257" t="s">
        <v>89</v>
      </c>
      <c r="AV434" s="13" t="s">
        <v>89</v>
      </c>
      <c r="AW434" s="13" t="s">
        <v>41</v>
      </c>
      <c r="AX434" s="13" t="s">
        <v>80</v>
      </c>
      <c r="AY434" s="257" t="s">
        <v>173</v>
      </c>
    </row>
    <row r="435" s="13" customFormat="1">
      <c r="A435" s="13"/>
      <c r="B435" s="247"/>
      <c r="C435" s="248"/>
      <c r="D435" s="242" t="s">
        <v>189</v>
      </c>
      <c r="E435" s="249" t="s">
        <v>39</v>
      </c>
      <c r="F435" s="250" t="s">
        <v>611</v>
      </c>
      <c r="G435" s="248"/>
      <c r="H435" s="251">
        <v>4</v>
      </c>
      <c r="I435" s="252"/>
      <c r="J435" s="248"/>
      <c r="K435" s="248"/>
      <c r="L435" s="253"/>
      <c r="M435" s="254"/>
      <c r="N435" s="255"/>
      <c r="O435" s="255"/>
      <c r="P435" s="255"/>
      <c r="Q435" s="255"/>
      <c r="R435" s="255"/>
      <c r="S435" s="255"/>
      <c r="T435" s="255"/>
      <c r="U435" s="256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7" t="s">
        <v>189</v>
      </c>
      <c r="AU435" s="257" t="s">
        <v>89</v>
      </c>
      <c r="AV435" s="13" t="s">
        <v>89</v>
      </c>
      <c r="AW435" s="13" t="s">
        <v>41</v>
      </c>
      <c r="AX435" s="13" t="s">
        <v>80</v>
      </c>
      <c r="AY435" s="257" t="s">
        <v>173</v>
      </c>
    </row>
    <row r="436" s="14" customFormat="1">
      <c r="A436" s="14"/>
      <c r="B436" s="258"/>
      <c r="C436" s="259"/>
      <c r="D436" s="242" t="s">
        <v>189</v>
      </c>
      <c r="E436" s="260" t="s">
        <v>39</v>
      </c>
      <c r="F436" s="261" t="s">
        <v>191</v>
      </c>
      <c r="G436" s="259"/>
      <c r="H436" s="262">
        <v>8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6"/>
      <c r="U436" s="267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8" t="s">
        <v>189</v>
      </c>
      <c r="AU436" s="268" t="s">
        <v>89</v>
      </c>
      <c r="AV436" s="14" t="s">
        <v>181</v>
      </c>
      <c r="AW436" s="14" t="s">
        <v>41</v>
      </c>
      <c r="AX436" s="14" t="s">
        <v>87</v>
      </c>
      <c r="AY436" s="268" t="s">
        <v>173</v>
      </c>
    </row>
    <row r="437" s="2" customFormat="1" ht="33" customHeight="1">
      <c r="A437" s="40"/>
      <c r="B437" s="41"/>
      <c r="C437" s="229" t="s">
        <v>619</v>
      </c>
      <c r="D437" s="229" t="s">
        <v>176</v>
      </c>
      <c r="E437" s="230" t="s">
        <v>620</v>
      </c>
      <c r="F437" s="231" t="s">
        <v>621</v>
      </c>
      <c r="G437" s="232" t="s">
        <v>135</v>
      </c>
      <c r="H437" s="233">
        <v>688</v>
      </c>
      <c r="I437" s="234"/>
      <c r="J437" s="235">
        <f>ROUND(I437*H437,2)</f>
        <v>0</v>
      </c>
      <c r="K437" s="231" t="s">
        <v>180</v>
      </c>
      <c r="L437" s="46"/>
      <c r="M437" s="236" t="s">
        <v>39</v>
      </c>
      <c r="N437" s="237" t="s">
        <v>53</v>
      </c>
      <c r="O437" s="87"/>
      <c r="P437" s="238">
        <f>O437*H437</f>
        <v>0</v>
      </c>
      <c r="Q437" s="238">
        <v>0</v>
      </c>
      <c r="R437" s="238">
        <f>Q437*H437</f>
        <v>0</v>
      </c>
      <c r="S437" s="238">
        <v>0</v>
      </c>
      <c r="T437" s="238">
        <f>S437*H437</f>
        <v>0</v>
      </c>
      <c r="U437" s="239" t="s">
        <v>39</v>
      </c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40" t="s">
        <v>181</v>
      </c>
      <c r="AT437" s="240" t="s">
        <v>176</v>
      </c>
      <c r="AU437" s="240" t="s">
        <v>89</v>
      </c>
      <c r="AY437" s="18" t="s">
        <v>173</v>
      </c>
      <c r="BE437" s="241">
        <f>IF(N437="základní",J437,0)</f>
        <v>0</v>
      </c>
      <c r="BF437" s="241">
        <f>IF(N437="snížená",J437,0)</f>
        <v>0</v>
      </c>
      <c r="BG437" s="241">
        <f>IF(N437="zákl. přenesená",J437,0)</f>
        <v>0</v>
      </c>
      <c r="BH437" s="241">
        <f>IF(N437="sníž. přenesená",J437,0)</f>
        <v>0</v>
      </c>
      <c r="BI437" s="241">
        <f>IF(N437="nulová",J437,0)</f>
        <v>0</v>
      </c>
      <c r="BJ437" s="18" t="s">
        <v>181</v>
      </c>
      <c r="BK437" s="241">
        <f>ROUND(I437*H437,2)</f>
        <v>0</v>
      </c>
      <c r="BL437" s="18" t="s">
        <v>181</v>
      </c>
      <c r="BM437" s="240" t="s">
        <v>622</v>
      </c>
    </row>
    <row r="438" s="2" customFormat="1">
      <c r="A438" s="40"/>
      <c r="B438" s="41"/>
      <c r="C438" s="42"/>
      <c r="D438" s="242" t="s">
        <v>183</v>
      </c>
      <c r="E438" s="42"/>
      <c r="F438" s="243" t="s">
        <v>623</v>
      </c>
      <c r="G438" s="42"/>
      <c r="H438" s="42"/>
      <c r="I438" s="150"/>
      <c r="J438" s="42"/>
      <c r="K438" s="42"/>
      <c r="L438" s="46"/>
      <c r="M438" s="244"/>
      <c r="N438" s="245"/>
      <c r="O438" s="87"/>
      <c r="P438" s="87"/>
      <c r="Q438" s="87"/>
      <c r="R438" s="87"/>
      <c r="S438" s="87"/>
      <c r="T438" s="87"/>
      <c r="U438" s="88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8" t="s">
        <v>183</v>
      </c>
      <c r="AU438" s="18" t="s">
        <v>89</v>
      </c>
    </row>
    <row r="439" s="2" customFormat="1">
      <c r="A439" s="40"/>
      <c r="B439" s="41"/>
      <c r="C439" s="42"/>
      <c r="D439" s="242" t="s">
        <v>185</v>
      </c>
      <c r="E439" s="42"/>
      <c r="F439" s="246" t="s">
        <v>624</v>
      </c>
      <c r="G439" s="42"/>
      <c r="H439" s="42"/>
      <c r="I439" s="150"/>
      <c r="J439" s="42"/>
      <c r="K439" s="42"/>
      <c r="L439" s="46"/>
      <c r="M439" s="244"/>
      <c r="N439" s="245"/>
      <c r="O439" s="87"/>
      <c r="P439" s="87"/>
      <c r="Q439" s="87"/>
      <c r="R439" s="87"/>
      <c r="S439" s="87"/>
      <c r="T439" s="87"/>
      <c r="U439" s="88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8" t="s">
        <v>185</v>
      </c>
      <c r="AU439" s="18" t="s">
        <v>89</v>
      </c>
    </row>
    <row r="440" s="2" customFormat="1">
      <c r="A440" s="40"/>
      <c r="B440" s="41"/>
      <c r="C440" s="42"/>
      <c r="D440" s="242" t="s">
        <v>187</v>
      </c>
      <c r="E440" s="42"/>
      <c r="F440" s="246" t="s">
        <v>625</v>
      </c>
      <c r="G440" s="42"/>
      <c r="H440" s="42"/>
      <c r="I440" s="150"/>
      <c r="J440" s="42"/>
      <c r="K440" s="42"/>
      <c r="L440" s="46"/>
      <c r="M440" s="244"/>
      <c r="N440" s="245"/>
      <c r="O440" s="87"/>
      <c r="P440" s="87"/>
      <c r="Q440" s="87"/>
      <c r="R440" s="87"/>
      <c r="S440" s="87"/>
      <c r="T440" s="87"/>
      <c r="U440" s="88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8" t="s">
        <v>187</v>
      </c>
      <c r="AU440" s="18" t="s">
        <v>89</v>
      </c>
    </row>
    <row r="441" s="13" customFormat="1">
      <c r="A441" s="13"/>
      <c r="B441" s="247"/>
      <c r="C441" s="248"/>
      <c r="D441" s="242" t="s">
        <v>189</v>
      </c>
      <c r="E441" s="249" t="s">
        <v>39</v>
      </c>
      <c r="F441" s="250" t="s">
        <v>626</v>
      </c>
      <c r="G441" s="248"/>
      <c r="H441" s="251">
        <v>344</v>
      </c>
      <c r="I441" s="252"/>
      <c r="J441" s="248"/>
      <c r="K441" s="248"/>
      <c r="L441" s="253"/>
      <c r="M441" s="254"/>
      <c r="N441" s="255"/>
      <c r="O441" s="255"/>
      <c r="P441" s="255"/>
      <c r="Q441" s="255"/>
      <c r="R441" s="255"/>
      <c r="S441" s="255"/>
      <c r="T441" s="255"/>
      <c r="U441" s="256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7" t="s">
        <v>189</v>
      </c>
      <c r="AU441" s="257" t="s">
        <v>89</v>
      </c>
      <c r="AV441" s="13" t="s">
        <v>89</v>
      </c>
      <c r="AW441" s="13" t="s">
        <v>41</v>
      </c>
      <c r="AX441" s="13" t="s">
        <v>80</v>
      </c>
      <c r="AY441" s="257" t="s">
        <v>173</v>
      </c>
    </row>
    <row r="442" s="13" customFormat="1">
      <c r="A442" s="13"/>
      <c r="B442" s="247"/>
      <c r="C442" s="248"/>
      <c r="D442" s="242" t="s">
        <v>189</v>
      </c>
      <c r="E442" s="249" t="s">
        <v>39</v>
      </c>
      <c r="F442" s="250" t="s">
        <v>627</v>
      </c>
      <c r="G442" s="248"/>
      <c r="H442" s="251">
        <v>344</v>
      </c>
      <c r="I442" s="252"/>
      <c r="J442" s="248"/>
      <c r="K442" s="248"/>
      <c r="L442" s="253"/>
      <c r="M442" s="254"/>
      <c r="N442" s="255"/>
      <c r="O442" s="255"/>
      <c r="P442" s="255"/>
      <c r="Q442" s="255"/>
      <c r="R442" s="255"/>
      <c r="S442" s="255"/>
      <c r="T442" s="255"/>
      <c r="U442" s="256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7" t="s">
        <v>189</v>
      </c>
      <c r="AU442" s="257" t="s">
        <v>89</v>
      </c>
      <c r="AV442" s="13" t="s">
        <v>89</v>
      </c>
      <c r="AW442" s="13" t="s">
        <v>41</v>
      </c>
      <c r="AX442" s="13" t="s">
        <v>80</v>
      </c>
      <c r="AY442" s="257" t="s">
        <v>173</v>
      </c>
    </row>
    <row r="443" s="14" customFormat="1">
      <c r="A443" s="14"/>
      <c r="B443" s="258"/>
      <c r="C443" s="259"/>
      <c r="D443" s="242" t="s">
        <v>189</v>
      </c>
      <c r="E443" s="260" t="s">
        <v>39</v>
      </c>
      <c r="F443" s="261" t="s">
        <v>191</v>
      </c>
      <c r="G443" s="259"/>
      <c r="H443" s="262">
        <v>688</v>
      </c>
      <c r="I443" s="263"/>
      <c r="J443" s="259"/>
      <c r="K443" s="259"/>
      <c r="L443" s="264"/>
      <c r="M443" s="265"/>
      <c r="N443" s="266"/>
      <c r="O443" s="266"/>
      <c r="P443" s="266"/>
      <c r="Q443" s="266"/>
      <c r="R443" s="266"/>
      <c r="S443" s="266"/>
      <c r="T443" s="266"/>
      <c r="U443" s="267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8" t="s">
        <v>189</v>
      </c>
      <c r="AU443" s="268" t="s">
        <v>89</v>
      </c>
      <c r="AV443" s="14" t="s">
        <v>181</v>
      </c>
      <c r="AW443" s="14" t="s">
        <v>41</v>
      </c>
      <c r="AX443" s="14" t="s">
        <v>87</v>
      </c>
      <c r="AY443" s="268" t="s">
        <v>173</v>
      </c>
    </row>
    <row r="444" s="2" customFormat="1" ht="33" customHeight="1">
      <c r="A444" s="40"/>
      <c r="B444" s="41"/>
      <c r="C444" s="229" t="s">
        <v>628</v>
      </c>
      <c r="D444" s="229" t="s">
        <v>176</v>
      </c>
      <c r="E444" s="230" t="s">
        <v>629</v>
      </c>
      <c r="F444" s="231" t="s">
        <v>630</v>
      </c>
      <c r="G444" s="232" t="s">
        <v>135</v>
      </c>
      <c r="H444" s="233">
        <v>688</v>
      </c>
      <c r="I444" s="234"/>
      <c r="J444" s="235">
        <f>ROUND(I444*H444,2)</f>
        <v>0</v>
      </c>
      <c r="K444" s="231" t="s">
        <v>180</v>
      </c>
      <c r="L444" s="46"/>
      <c r="M444" s="236" t="s">
        <v>39</v>
      </c>
      <c r="N444" s="237" t="s">
        <v>53</v>
      </c>
      <c r="O444" s="87"/>
      <c r="P444" s="238">
        <f>O444*H444</f>
        <v>0</v>
      </c>
      <c r="Q444" s="238">
        <v>0</v>
      </c>
      <c r="R444" s="238">
        <f>Q444*H444</f>
        <v>0</v>
      </c>
      <c r="S444" s="238">
        <v>0</v>
      </c>
      <c r="T444" s="238">
        <f>S444*H444</f>
        <v>0</v>
      </c>
      <c r="U444" s="239" t="s">
        <v>39</v>
      </c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40" t="s">
        <v>181</v>
      </c>
      <c r="AT444" s="240" t="s">
        <v>176</v>
      </c>
      <c r="AU444" s="240" t="s">
        <v>89</v>
      </c>
      <c r="AY444" s="18" t="s">
        <v>173</v>
      </c>
      <c r="BE444" s="241">
        <f>IF(N444="základní",J444,0)</f>
        <v>0</v>
      </c>
      <c r="BF444" s="241">
        <f>IF(N444="snížená",J444,0)</f>
        <v>0</v>
      </c>
      <c r="BG444" s="241">
        <f>IF(N444="zákl. přenesená",J444,0)</f>
        <v>0</v>
      </c>
      <c r="BH444" s="241">
        <f>IF(N444="sníž. přenesená",J444,0)</f>
        <v>0</v>
      </c>
      <c r="BI444" s="241">
        <f>IF(N444="nulová",J444,0)</f>
        <v>0</v>
      </c>
      <c r="BJ444" s="18" t="s">
        <v>181</v>
      </c>
      <c r="BK444" s="241">
        <f>ROUND(I444*H444,2)</f>
        <v>0</v>
      </c>
      <c r="BL444" s="18" t="s">
        <v>181</v>
      </c>
      <c r="BM444" s="240" t="s">
        <v>631</v>
      </c>
    </row>
    <row r="445" s="2" customFormat="1">
      <c r="A445" s="40"/>
      <c r="B445" s="41"/>
      <c r="C445" s="42"/>
      <c r="D445" s="242" t="s">
        <v>183</v>
      </c>
      <c r="E445" s="42"/>
      <c r="F445" s="243" t="s">
        <v>632</v>
      </c>
      <c r="G445" s="42"/>
      <c r="H445" s="42"/>
      <c r="I445" s="150"/>
      <c r="J445" s="42"/>
      <c r="K445" s="42"/>
      <c r="L445" s="46"/>
      <c r="M445" s="244"/>
      <c r="N445" s="245"/>
      <c r="O445" s="87"/>
      <c r="P445" s="87"/>
      <c r="Q445" s="87"/>
      <c r="R445" s="87"/>
      <c r="S445" s="87"/>
      <c r="T445" s="87"/>
      <c r="U445" s="88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8" t="s">
        <v>183</v>
      </c>
      <c r="AU445" s="18" t="s">
        <v>89</v>
      </c>
    </row>
    <row r="446" s="2" customFormat="1">
      <c r="A446" s="40"/>
      <c r="B446" s="41"/>
      <c r="C446" s="42"/>
      <c r="D446" s="242" t="s">
        <v>185</v>
      </c>
      <c r="E446" s="42"/>
      <c r="F446" s="246" t="s">
        <v>624</v>
      </c>
      <c r="G446" s="42"/>
      <c r="H446" s="42"/>
      <c r="I446" s="150"/>
      <c r="J446" s="42"/>
      <c r="K446" s="42"/>
      <c r="L446" s="46"/>
      <c r="M446" s="244"/>
      <c r="N446" s="245"/>
      <c r="O446" s="87"/>
      <c r="P446" s="87"/>
      <c r="Q446" s="87"/>
      <c r="R446" s="87"/>
      <c r="S446" s="87"/>
      <c r="T446" s="87"/>
      <c r="U446" s="88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8" t="s">
        <v>185</v>
      </c>
      <c r="AU446" s="18" t="s">
        <v>89</v>
      </c>
    </row>
    <row r="447" s="2" customFormat="1">
      <c r="A447" s="40"/>
      <c r="B447" s="41"/>
      <c r="C447" s="42"/>
      <c r="D447" s="242" t="s">
        <v>187</v>
      </c>
      <c r="E447" s="42"/>
      <c r="F447" s="246" t="s">
        <v>633</v>
      </c>
      <c r="G447" s="42"/>
      <c r="H447" s="42"/>
      <c r="I447" s="150"/>
      <c r="J447" s="42"/>
      <c r="K447" s="42"/>
      <c r="L447" s="46"/>
      <c r="M447" s="244"/>
      <c r="N447" s="245"/>
      <c r="O447" s="87"/>
      <c r="P447" s="87"/>
      <c r="Q447" s="87"/>
      <c r="R447" s="87"/>
      <c r="S447" s="87"/>
      <c r="T447" s="87"/>
      <c r="U447" s="88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8" t="s">
        <v>187</v>
      </c>
      <c r="AU447" s="18" t="s">
        <v>89</v>
      </c>
    </row>
    <row r="448" s="13" customFormat="1">
      <c r="A448" s="13"/>
      <c r="B448" s="247"/>
      <c r="C448" s="248"/>
      <c r="D448" s="242" t="s">
        <v>189</v>
      </c>
      <c r="E448" s="249" t="s">
        <v>39</v>
      </c>
      <c r="F448" s="250" t="s">
        <v>626</v>
      </c>
      <c r="G448" s="248"/>
      <c r="H448" s="251">
        <v>344</v>
      </c>
      <c r="I448" s="252"/>
      <c r="J448" s="248"/>
      <c r="K448" s="248"/>
      <c r="L448" s="253"/>
      <c r="M448" s="254"/>
      <c r="N448" s="255"/>
      <c r="O448" s="255"/>
      <c r="P448" s="255"/>
      <c r="Q448" s="255"/>
      <c r="R448" s="255"/>
      <c r="S448" s="255"/>
      <c r="T448" s="255"/>
      <c r="U448" s="256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7" t="s">
        <v>189</v>
      </c>
      <c r="AU448" s="257" t="s">
        <v>89</v>
      </c>
      <c r="AV448" s="13" t="s">
        <v>89</v>
      </c>
      <c r="AW448" s="13" t="s">
        <v>41</v>
      </c>
      <c r="AX448" s="13" t="s">
        <v>80</v>
      </c>
      <c r="AY448" s="257" t="s">
        <v>173</v>
      </c>
    </row>
    <row r="449" s="13" customFormat="1">
      <c r="A449" s="13"/>
      <c r="B449" s="247"/>
      <c r="C449" s="248"/>
      <c r="D449" s="242" t="s">
        <v>189</v>
      </c>
      <c r="E449" s="249" t="s">
        <v>39</v>
      </c>
      <c r="F449" s="250" t="s">
        <v>627</v>
      </c>
      <c r="G449" s="248"/>
      <c r="H449" s="251">
        <v>344</v>
      </c>
      <c r="I449" s="252"/>
      <c r="J449" s="248"/>
      <c r="K449" s="248"/>
      <c r="L449" s="253"/>
      <c r="M449" s="254"/>
      <c r="N449" s="255"/>
      <c r="O449" s="255"/>
      <c r="P449" s="255"/>
      <c r="Q449" s="255"/>
      <c r="R449" s="255"/>
      <c r="S449" s="255"/>
      <c r="T449" s="255"/>
      <c r="U449" s="256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7" t="s">
        <v>189</v>
      </c>
      <c r="AU449" s="257" t="s">
        <v>89</v>
      </c>
      <c r="AV449" s="13" t="s">
        <v>89</v>
      </c>
      <c r="AW449" s="13" t="s">
        <v>41</v>
      </c>
      <c r="AX449" s="13" t="s">
        <v>80</v>
      </c>
      <c r="AY449" s="257" t="s">
        <v>173</v>
      </c>
    </row>
    <row r="450" s="14" customFormat="1">
      <c r="A450" s="14"/>
      <c r="B450" s="258"/>
      <c r="C450" s="259"/>
      <c r="D450" s="242" t="s">
        <v>189</v>
      </c>
      <c r="E450" s="260" t="s">
        <v>39</v>
      </c>
      <c r="F450" s="261" t="s">
        <v>191</v>
      </c>
      <c r="G450" s="259"/>
      <c r="H450" s="262">
        <v>688</v>
      </c>
      <c r="I450" s="263"/>
      <c r="J450" s="259"/>
      <c r="K450" s="259"/>
      <c r="L450" s="264"/>
      <c r="M450" s="265"/>
      <c r="N450" s="266"/>
      <c r="O450" s="266"/>
      <c r="P450" s="266"/>
      <c r="Q450" s="266"/>
      <c r="R450" s="266"/>
      <c r="S450" s="266"/>
      <c r="T450" s="266"/>
      <c r="U450" s="267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8" t="s">
        <v>189</v>
      </c>
      <c r="AU450" s="268" t="s">
        <v>89</v>
      </c>
      <c r="AV450" s="14" t="s">
        <v>181</v>
      </c>
      <c r="AW450" s="14" t="s">
        <v>41</v>
      </c>
      <c r="AX450" s="14" t="s">
        <v>87</v>
      </c>
      <c r="AY450" s="268" t="s">
        <v>173</v>
      </c>
    </row>
    <row r="451" s="2" customFormat="1" ht="21.75" customHeight="1">
      <c r="A451" s="40"/>
      <c r="B451" s="41"/>
      <c r="C451" s="229" t="s">
        <v>634</v>
      </c>
      <c r="D451" s="229" t="s">
        <v>176</v>
      </c>
      <c r="E451" s="230" t="s">
        <v>635</v>
      </c>
      <c r="F451" s="231" t="s">
        <v>636</v>
      </c>
      <c r="G451" s="232" t="s">
        <v>135</v>
      </c>
      <c r="H451" s="233">
        <v>12</v>
      </c>
      <c r="I451" s="234"/>
      <c r="J451" s="235">
        <f>ROUND(I451*H451,2)</f>
        <v>0</v>
      </c>
      <c r="K451" s="231" t="s">
        <v>180</v>
      </c>
      <c r="L451" s="46"/>
      <c r="M451" s="236" t="s">
        <v>39</v>
      </c>
      <c r="N451" s="237" t="s">
        <v>53</v>
      </c>
      <c r="O451" s="87"/>
      <c r="P451" s="238">
        <f>O451*H451</f>
        <v>0</v>
      </c>
      <c r="Q451" s="238">
        <v>0</v>
      </c>
      <c r="R451" s="238">
        <f>Q451*H451</f>
        <v>0</v>
      </c>
      <c r="S451" s="238">
        <v>0</v>
      </c>
      <c r="T451" s="238">
        <f>S451*H451</f>
        <v>0</v>
      </c>
      <c r="U451" s="239" t="s">
        <v>39</v>
      </c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40" t="s">
        <v>181</v>
      </c>
      <c r="AT451" s="240" t="s">
        <v>176</v>
      </c>
      <c r="AU451" s="240" t="s">
        <v>89</v>
      </c>
      <c r="AY451" s="18" t="s">
        <v>173</v>
      </c>
      <c r="BE451" s="241">
        <f>IF(N451="základní",J451,0)</f>
        <v>0</v>
      </c>
      <c r="BF451" s="241">
        <f>IF(N451="snížená",J451,0)</f>
        <v>0</v>
      </c>
      <c r="BG451" s="241">
        <f>IF(N451="zákl. přenesená",J451,0)</f>
        <v>0</v>
      </c>
      <c r="BH451" s="241">
        <f>IF(N451="sníž. přenesená",J451,0)</f>
        <v>0</v>
      </c>
      <c r="BI451" s="241">
        <f>IF(N451="nulová",J451,0)</f>
        <v>0</v>
      </c>
      <c r="BJ451" s="18" t="s">
        <v>181</v>
      </c>
      <c r="BK451" s="241">
        <f>ROUND(I451*H451,2)</f>
        <v>0</v>
      </c>
      <c r="BL451" s="18" t="s">
        <v>181</v>
      </c>
      <c r="BM451" s="240" t="s">
        <v>637</v>
      </c>
    </row>
    <row r="452" s="2" customFormat="1">
      <c r="A452" s="40"/>
      <c r="B452" s="41"/>
      <c r="C452" s="42"/>
      <c r="D452" s="242" t="s">
        <v>183</v>
      </c>
      <c r="E452" s="42"/>
      <c r="F452" s="243" t="s">
        <v>638</v>
      </c>
      <c r="G452" s="42"/>
      <c r="H452" s="42"/>
      <c r="I452" s="150"/>
      <c r="J452" s="42"/>
      <c r="K452" s="42"/>
      <c r="L452" s="46"/>
      <c r="M452" s="244"/>
      <c r="N452" s="245"/>
      <c r="O452" s="87"/>
      <c r="P452" s="87"/>
      <c r="Q452" s="87"/>
      <c r="R452" s="87"/>
      <c r="S452" s="87"/>
      <c r="T452" s="87"/>
      <c r="U452" s="88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8" t="s">
        <v>183</v>
      </c>
      <c r="AU452" s="18" t="s">
        <v>89</v>
      </c>
    </row>
    <row r="453" s="2" customFormat="1">
      <c r="A453" s="40"/>
      <c r="B453" s="41"/>
      <c r="C453" s="42"/>
      <c r="D453" s="242" t="s">
        <v>185</v>
      </c>
      <c r="E453" s="42"/>
      <c r="F453" s="246" t="s">
        <v>639</v>
      </c>
      <c r="G453" s="42"/>
      <c r="H453" s="42"/>
      <c r="I453" s="150"/>
      <c r="J453" s="42"/>
      <c r="K453" s="42"/>
      <c r="L453" s="46"/>
      <c r="M453" s="244"/>
      <c r="N453" s="245"/>
      <c r="O453" s="87"/>
      <c r="P453" s="87"/>
      <c r="Q453" s="87"/>
      <c r="R453" s="87"/>
      <c r="S453" s="87"/>
      <c r="T453" s="87"/>
      <c r="U453" s="88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8" t="s">
        <v>185</v>
      </c>
      <c r="AU453" s="18" t="s">
        <v>89</v>
      </c>
    </row>
    <row r="454" s="13" customFormat="1">
      <c r="A454" s="13"/>
      <c r="B454" s="247"/>
      <c r="C454" s="248"/>
      <c r="D454" s="242" t="s">
        <v>189</v>
      </c>
      <c r="E454" s="249" t="s">
        <v>39</v>
      </c>
      <c r="F454" s="250" t="s">
        <v>640</v>
      </c>
      <c r="G454" s="248"/>
      <c r="H454" s="251">
        <v>12</v>
      </c>
      <c r="I454" s="252"/>
      <c r="J454" s="248"/>
      <c r="K454" s="248"/>
      <c r="L454" s="253"/>
      <c r="M454" s="254"/>
      <c r="N454" s="255"/>
      <c r="O454" s="255"/>
      <c r="P454" s="255"/>
      <c r="Q454" s="255"/>
      <c r="R454" s="255"/>
      <c r="S454" s="255"/>
      <c r="T454" s="255"/>
      <c r="U454" s="256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7" t="s">
        <v>189</v>
      </c>
      <c r="AU454" s="257" t="s">
        <v>89</v>
      </c>
      <c r="AV454" s="13" t="s">
        <v>89</v>
      </c>
      <c r="AW454" s="13" t="s">
        <v>41</v>
      </c>
      <c r="AX454" s="13" t="s">
        <v>80</v>
      </c>
      <c r="AY454" s="257" t="s">
        <v>173</v>
      </c>
    </row>
    <row r="455" s="14" customFormat="1">
      <c r="A455" s="14"/>
      <c r="B455" s="258"/>
      <c r="C455" s="259"/>
      <c r="D455" s="242" t="s">
        <v>189</v>
      </c>
      <c r="E455" s="260" t="s">
        <v>39</v>
      </c>
      <c r="F455" s="261" t="s">
        <v>191</v>
      </c>
      <c r="G455" s="259"/>
      <c r="H455" s="262">
        <v>12</v>
      </c>
      <c r="I455" s="263"/>
      <c r="J455" s="259"/>
      <c r="K455" s="259"/>
      <c r="L455" s="264"/>
      <c r="M455" s="265"/>
      <c r="N455" s="266"/>
      <c r="O455" s="266"/>
      <c r="P455" s="266"/>
      <c r="Q455" s="266"/>
      <c r="R455" s="266"/>
      <c r="S455" s="266"/>
      <c r="T455" s="266"/>
      <c r="U455" s="267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8" t="s">
        <v>189</v>
      </c>
      <c r="AU455" s="268" t="s">
        <v>89</v>
      </c>
      <c r="AV455" s="14" t="s">
        <v>181</v>
      </c>
      <c r="AW455" s="14" t="s">
        <v>41</v>
      </c>
      <c r="AX455" s="14" t="s">
        <v>87</v>
      </c>
      <c r="AY455" s="268" t="s">
        <v>173</v>
      </c>
    </row>
    <row r="456" s="2" customFormat="1" ht="21.75" customHeight="1">
      <c r="A456" s="40"/>
      <c r="B456" s="41"/>
      <c r="C456" s="229" t="s">
        <v>641</v>
      </c>
      <c r="D456" s="229" t="s">
        <v>176</v>
      </c>
      <c r="E456" s="230" t="s">
        <v>642</v>
      </c>
      <c r="F456" s="231" t="s">
        <v>643</v>
      </c>
      <c r="G456" s="232" t="s">
        <v>135</v>
      </c>
      <c r="H456" s="233">
        <v>12</v>
      </c>
      <c r="I456" s="234"/>
      <c r="J456" s="235">
        <f>ROUND(I456*H456,2)</f>
        <v>0</v>
      </c>
      <c r="K456" s="231" t="s">
        <v>180</v>
      </c>
      <c r="L456" s="46"/>
      <c r="M456" s="236" t="s">
        <v>39</v>
      </c>
      <c r="N456" s="237" t="s">
        <v>53</v>
      </c>
      <c r="O456" s="87"/>
      <c r="P456" s="238">
        <f>O456*H456</f>
        <v>0</v>
      </c>
      <c r="Q456" s="238">
        <v>0</v>
      </c>
      <c r="R456" s="238">
        <f>Q456*H456</f>
        <v>0</v>
      </c>
      <c r="S456" s="238">
        <v>0</v>
      </c>
      <c r="T456" s="238">
        <f>S456*H456</f>
        <v>0</v>
      </c>
      <c r="U456" s="239" t="s">
        <v>39</v>
      </c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40" t="s">
        <v>181</v>
      </c>
      <c r="AT456" s="240" t="s">
        <v>176</v>
      </c>
      <c r="AU456" s="240" t="s">
        <v>89</v>
      </c>
      <c r="AY456" s="18" t="s">
        <v>173</v>
      </c>
      <c r="BE456" s="241">
        <f>IF(N456="základní",J456,0)</f>
        <v>0</v>
      </c>
      <c r="BF456" s="241">
        <f>IF(N456="snížená",J456,0)</f>
        <v>0</v>
      </c>
      <c r="BG456" s="241">
        <f>IF(N456="zákl. přenesená",J456,0)</f>
        <v>0</v>
      </c>
      <c r="BH456" s="241">
        <f>IF(N456="sníž. přenesená",J456,0)</f>
        <v>0</v>
      </c>
      <c r="BI456" s="241">
        <f>IF(N456="nulová",J456,0)</f>
        <v>0</v>
      </c>
      <c r="BJ456" s="18" t="s">
        <v>181</v>
      </c>
      <c r="BK456" s="241">
        <f>ROUND(I456*H456,2)</f>
        <v>0</v>
      </c>
      <c r="BL456" s="18" t="s">
        <v>181</v>
      </c>
      <c r="BM456" s="240" t="s">
        <v>644</v>
      </c>
    </row>
    <row r="457" s="2" customFormat="1">
      <c r="A457" s="40"/>
      <c r="B457" s="41"/>
      <c r="C457" s="42"/>
      <c r="D457" s="242" t="s">
        <v>183</v>
      </c>
      <c r="E457" s="42"/>
      <c r="F457" s="243" t="s">
        <v>645</v>
      </c>
      <c r="G457" s="42"/>
      <c r="H457" s="42"/>
      <c r="I457" s="150"/>
      <c r="J457" s="42"/>
      <c r="K457" s="42"/>
      <c r="L457" s="46"/>
      <c r="M457" s="244"/>
      <c r="N457" s="245"/>
      <c r="O457" s="87"/>
      <c r="P457" s="87"/>
      <c r="Q457" s="87"/>
      <c r="R457" s="87"/>
      <c r="S457" s="87"/>
      <c r="T457" s="87"/>
      <c r="U457" s="88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8" t="s">
        <v>183</v>
      </c>
      <c r="AU457" s="18" t="s">
        <v>89</v>
      </c>
    </row>
    <row r="458" s="2" customFormat="1">
      <c r="A458" s="40"/>
      <c r="B458" s="41"/>
      <c r="C458" s="42"/>
      <c r="D458" s="242" t="s">
        <v>185</v>
      </c>
      <c r="E458" s="42"/>
      <c r="F458" s="246" t="s">
        <v>646</v>
      </c>
      <c r="G458" s="42"/>
      <c r="H458" s="42"/>
      <c r="I458" s="150"/>
      <c r="J458" s="42"/>
      <c r="K458" s="42"/>
      <c r="L458" s="46"/>
      <c r="M458" s="244"/>
      <c r="N458" s="245"/>
      <c r="O458" s="87"/>
      <c r="P458" s="87"/>
      <c r="Q458" s="87"/>
      <c r="R458" s="87"/>
      <c r="S458" s="87"/>
      <c r="T458" s="87"/>
      <c r="U458" s="88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8" t="s">
        <v>185</v>
      </c>
      <c r="AU458" s="18" t="s">
        <v>89</v>
      </c>
    </row>
    <row r="459" s="13" customFormat="1">
      <c r="A459" s="13"/>
      <c r="B459" s="247"/>
      <c r="C459" s="248"/>
      <c r="D459" s="242" t="s">
        <v>189</v>
      </c>
      <c r="E459" s="249" t="s">
        <v>39</v>
      </c>
      <c r="F459" s="250" t="s">
        <v>647</v>
      </c>
      <c r="G459" s="248"/>
      <c r="H459" s="251">
        <v>12</v>
      </c>
      <c r="I459" s="252"/>
      <c r="J459" s="248"/>
      <c r="K459" s="248"/>
      <c r="L459" s="253"/>
      <c r="M459" s="254"/>
      <c r="N459" s="255"/>
      <c r="O459" s="255"/>
      <c r="P459" s="255"/>
      <c r="Q459" s="255"/>
      <c r="R459" s="255"/>
      <c r="S459" s="255"/>
      <c r="T459" s="255"/>
      <c r="U459" s="256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7" t="s">
        <v>189</v>
      </c>
      <c r="AU459" s="257" t="s">
        <v>89</v>
      </c>
      <c r="AV459" s="13" t="s">
        <v>89</v>
      </c>
      <c r="AW459" s="13" t="s">
        <v>41</v>
      </c>
      <c r="AX459" s="13" t="s">
        <v>80</v>
      </c>
      <c r="AY459" s="257" t="s">
        <v>173</v>
      </c>
    </row>
    <row r="460" s="16" customFormat="1">
      <c r="A460" s="16"/>
      <c r="B460" s="290"/>
      <c r="C460" s="291"/>
      <c r="D460" s="242" t="s">
        <v>189</v>
      </c>
      <c r="E460" s="292" t="s">
        <v>39</v>
      </c>
      <c r="F460" s="293" t="s">
        <v>648</v>
      </c>
      <c r="G460" s="291"/>
      <c r="H460" s="292" t="s">
        <v>39</v>
      </c>
      <c r="I460" s="294"/>
      <c r="J460" s="291"/>
      <c r="K460" s="291"/>
      <c r="L460" s="295"/>
      <c r="M460" s="296"/>
      <c r="N460" s="297"/>
      <c r="O460" s="297"/>
      <c r="P460" s="297"/>
      <c r="Q460" s="297"/>
      <c r="R460" s="297"/>
      <c r="S460" s="297"/>
      <c r="T460" s="297"/>
      <c r="U460" s="298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T460" s="299" t="s">
        <v>189</v>
      </c>
      <c r="AU460" s="299" t="s">
        <v>89</v>
      </c>
      <c r="AV460" s="16" t="s">
        <v>87</v>
      </c>
      <c r="AW460" s="16" t="s">
        <v>41</v>
      </c>
      <c r="AX460" s="16" t="s">
        <v>80</v>
      </c>
      <c r="AY460" s="299" t="s">
        <v>173</v>
      </c>
    </row>
    <row r="461" s="14" customFormat="1">
      <c r="A461" s="14"/>
      <c r="B461" s="258"/>
      <c r="C461" s="259"/>
      <c r="D461" s="242" t="s">
        <v>189</v>
      </c>
      <c r="E461" s="260" t="s">
        <v>39</v>
      </c>
      <c r="F461" s="261" t="s">
        <v>191</v>
      </c>
      <c r="G461" s="259"/>
      <c r="H461" s="262">
        <v>12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6"/>
      <c r="U461" s="267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8" t="s">
        <v>189</v>
      </c>
      <c r="AU461" s="268" t="s">
        <v>89</v>
      </c>
      <c r="AV461" s="14" t="s">
        <v>181</v>
      </c>
      <c r="AW461" s="14" t="s">
        <v>41</v>
      </c>
      <c r="AX461" s="14" t="s">
        <v>87</v>
      </c>
      <c r="AY461" s="268" t="s">
        <v>173</v>
      </c>
    </row>
    <row r="462" s="2" customFormat="1" ht="21.75" customHeight="1">
      <c r="A462" s="40"/>
      <c r="B462" s="41"/>
      <c r="C462" s="229" t="s">
        <v>649</v>
      </c>
      <c r="D462" s="229" t="s">
        <v>176</v>
      </c>
      <c r="E462" s="230" t="s">
        <v>650</v>
      </c>
      <c r="F462" s="231" t="s">
        <v>651</v>
      </c>
      <c r="G462" s="232" t="s">
        <v>135</v>
      </c>
      <c r="H462" s="233">
        <v>12</v>
      </c>
      <c r="I462" s="234"/>
      <c r="J462" s="235">
        <f>ROUND(I462*H462,2)</f>
        <v>0</v>
      </c>
      <c r="K462" s="231" t="s">
        <v>180</v>
      </c>
      <c r="L462" s="46"/>
      <c r="M462" s="236" t="s">
        <v>39</v>
      </c>
      <c r="N462" s="237" t="s">
        <v>53</v>
      </c>
      <c r="O462" s="87"/>
      <c r="P462" s="238">
        <f>O462*H462</f>
        <v>0</v>
      </c>
      <c r="Q462" s="238">
        <v>0</v>
      </c>
      <c r="R462" s="238">
        <f>Q462*H462</f>
        <v>0</v>
      </c>
      <c r="S462" s="238">
        <v>0</v>
      </c>
      <c r="T462" s="238">
        <f>S462*H462</f>
        <v>0</v>
      </c>
      <c r="U462" s="239" t="s">
        <v>39</v>
      </c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40" t="s">
        <v>181</v>
      </c>
      <c r="AT462" s="240" t="s">
        <v>176</v>
      </c>
      <c r="AU462" s="240" t="s">
        <v>89</v>
      </c>
      <c r="AY462" s="18" t="s">
        <v>173</v>
      </c>
      <c r="BE462" s="241">
        <f>IF(N462="základní",J462,0)</f>
        <v>0</v>
      </c>
      <c r="BF462" s="241">
        <f>IF(N462="snížená",J462,0)</f>
        <v>0</v>
      </c>
      <c r="BG462" s="241">
        <f>IF(N462="zákl. přenesená",J462,0)</f>
        <v>0</v>
      </c>
      <c r="BH462" s="241">
        <f>IF(N462="sníž. přenesená",J462,0)</f>
        <v>0</v>
      </c>
      <c r="BI462" s="241">
        <f>IF(N462="nulová",J462,0)</f>
        <v>0</v>
      </c>
      <c r="BJ462" s="18" t="s">
        <v>181</v>
      </c>
      <c r="BK462" s="241">
        <f>ROUND(I462*H462,2)</f>
        <v>0</v>
      </c>
      <c r="BL462" s="18" t="s">
        <v>181</v>
      </c>
      <c r="BM462" s="240" t="s">
        <v>652</v>
      </c>
    </row>
    <row r="463" s="2" customFormat="1">
      <c r="A463" s="40"/>
      <c r="B463" s="41"/>
      <c r="C463" s="42"/>
      <c r="D463" s="242" t="s">
        <v>183</v>
      </c>
      <c r="E463" s="42"/>
      <c r="F463" s="243" t="s">
        <v>653</v>
      </c>
      <c r="G463" s="42"/>
      <c r="H463" s="42"/>
      <c r="I463" s="150"/>
      <c r="J463" s="42"/>
      <c r="K463" s="42"/>
      <c r="L463" s="46"/>
      <c r="M463" s="244"/>
      <c r="N463" s="245"/>
      <c r="O463" s="87"/>
      <c r="P463" s="87"/>
      <c r="Q463" s="87"/>
      <c r="R463" s="87"/>
      <c r="S463" s="87"/>
      <c r="T463" s="87"/>
      <c r="U463" s="88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8" t="s">
        <v>183</v>
      </c>
      <c r="AU463" s="18" t="s">
        <v>89</v>
      </c>
    </row>
    <row r="464" s="2" customFormat="1">
      <c r="A464" s="40"/>
      <c r="B464" s="41"/>
      <c r="C464" s="42"/>
      <c r="D464" s="242" t="s">
        <v>185</v>
      </c>
      <c r="E464" s="42"/>
      <c r="F464" s="246" t="s">
        <v>654</v>
      </c>
      <c r="G464" s="42"/>
      <c r="H464" s="42"/>
      <c r="I464" s="150"/>
      <c r="J464" s="42"/>
      <c r="K464" s="42"/>
      <c r="L464" s="46"/>
      <c r="M464" s="244"/>
      <c r="N464" s="245"/>
      <c r="O464" s="87"/>
      <c r="P464" s="87"/>
      <c r="Q464" s="87"/>
      <c r="R464" s="87"/>
      <c r="S464" s="87"/>
      <c r="T464" s="87"/>
      <c r="U464" s="88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8" t="s">
        <v>185</v>
      </c>
      <c r="AU464" s="18" t="s">
        <v>89</v>
      </c>
    </row>
    <row r="465" s="2" customFormat="1" ht="21.75" customHeight="1">
      <c r="A465" s="40"/>
      <c r="B465" s="41"/>
      <c r="C465" s="229" t="s">
        <v>655</v>
      </c>
      <c r="D465" s="229" t="s">
        <v>176</v>
      </c>
      <c r="E465" s="230" t="s">
        <v>656</v>
      </c>
      <c r="F465" s="231" t="s">
        <v>657</v>
      </c>
      <c r="G465" s="232" t="s">
        <v>116</v>
      </c>
      <c r="H465" s="233">
        <v>2</v>
      </c>
      <c r="I465" s="234"/>
      <c r="J465" s="235">
        <f>ROUND(I465*H465,2)</f>
        <v>0</v>
      </c>
      <c r="K465" s="231" t="s">
        <v>180</v>
      </c>
      <c r="L465" s="46"/>
      <c r="M465" s="236" t="s">
        <v>39</v>
      </c>
      <c r="N465" s="237" t="s">
        <v>53</v>
      </c>
      <c r="O465" s="87"/>
      <c r="P465" s="238">
        <f>O465*H465</f>
        <v>0</v>
      </c>
      <c r="Q465" s="238">
        <v>0</v>
      </c>
      <c r="R465" s="238">
        <f>Q465*H465</f>
        <v>0</v>
      </c>
      <c r="S465" s="238">
        <v>0</v>
      </c>
      <c r="T465" s="238">
        <f>S465*H465</f>
        <v>0</v>
      </c>
      <c r="U465" s="239" t="s">
        <v>39</v>
      </c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40" t="s">
        <v>181</v>
      </c>
      <c r="AT465" s="240" t="s">
        <v>176</v>
      </c>
      <c r="AU465" s="240" t="s">
        <v>89</v>
      </c>
      <c r="AY465" s="18" t="s">
        <v>173</v>
      </c>
      <c r="BE465" s="241">
        <f>IF(N465="základní",J465,0)</f>
        <v>0</v>
      </c>
      <c r="BF465" s="241">
        <f>IF(N465="snížená",J465,0)</f>
        <v>0</v>
      </c>
      <c r="BG465" s="241">
        <f>IF(N465="zákl. přenesená",J465,0)</f>
        <v>0</v>
      </c>
      <c r="BH465" s="241">
        <f>IF(N465="sníž. přenesená",J465,0)</f>
        <v>0</v>
      </c>
      <c r="BI465" s="241">
        <f>IF(N465="nulová",J465,0)</f>
        <v>0</v>
      </c>
      <c r="BJ465" s="18" t="s">
        <v>181</v>
      </c>
      <c r="BK465" s="241">
        <f>ROUND(I465*H465,2)</f>
        <v>0</v>
      </c>
      <c r="BL465" s="18" t="s">
        <v>181</v>
      </c>
      <c r="BM465" s="240" t="s">
        <v>658</v>
      </c>
    </row>
    <row r="466" s="2" customFormat="1">
      <c r="A466" s="40"/>
      <c r="B466" s="41"/>
      <c r="C466" s="42"/>
      <c r="D466" s="242" t="s">
        <v>183</v>
      </c>
      <c r="E466" s="42"/>
      <c r="F466" s="243" t="s">
        <v>659</v>
      </c>
      <c r="G466" s="42"/>
      <c r="H466" s="42"/>
      <c r="I466" s="150"/>
      <c r="J466" s="42"/>
      <c r="K466" s="42"/>
      <c r="L466" s="46"/>
      <c r="M466" s="244"/>
      <c r="N466" s="245"/>
      <c r="O466" s="87"/>
      <c r="P466" s="87"/>
      <c r="Q466" s="87"/>
      <c r="R466" s="87"/>
      <c r="S466" s="87"/>
      <c r="T466" s="87"/>
      <c r="U466" s="88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8" t="s">
        <v>183</v>
      </c>
      <c r="AU466" s="18" t="s">
        <v>89</v>
      </c>
    </row>
    <row r="467" s="2" customFormat="1">
      <c r="A467" s="40"/>
      <c r="B467" s="41"/>
      <c r="C467" s="42"/>
      <c r="D467" s="242" t="s">
        <v>185</v>
      </c>
      <c r="E467" s="42"/>
      <c r="F467" s="246" t="s">
        <v>660</v>
      </c>
      <c r="G467" s="42"/>
      <c r="H467" s="42"/>
      <c r="I467" s="150"/>
      <c r="J467" s="42"/>
      <c r="K467" s="42"/>
      <c r="L467" s="46"/>
      <c r="M467" s="244"/>
      <c r="N467" s="245"/>
      <c r="O467" s="87"/>
      <c r="P467" s="87"/>
      <c r="Q467" s="87"/>
      <c r="R467" s="87"/>
      <c r="S467" s="87"/>
      <c r="T467" s="87"/>
      <c r="U467" s="88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8" t="s">
        <v>185</v>
      </c>
      <c r="AU467" s="18" t="s">
        <v>89</v>
      </c>
    </row>
    <row r="468" s="2" customFormat="1">
      <c r="A468" s="40"/>
      <c r="B468" s="41"/>
      <c r="C468" s="42"/>
      <c r="D468" s="242" t="s">
        <v>187</v>
      </c>
      <c r="E468" s="42"/>
      <c r="F468" s="246" t="s">
        <v>661</v>
      </c>
      <c r="G468" s="42"/>
      <c r="H468" s="42"/>
      <c r="I468" s="150"/>
      <c r="J468" s="42"/>
      <c r="K468" s="42"/>
      <c r="L468" s="46"/>
      <c r="M468" s="244"/>
      <c r="N468" s="245"/>
      <c r="O468" s="87"/>
      <c r="P468" s="87"/>
      <c r="Q468" s="87"/>
      <c r="R468" s="87"/>
      <c r="S468" s="87"/>
      <c r="T468" s="87"/>
      <c r="U468" s="88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8" t="s">
        <v>187</v>
      </c>
      <c r="AU468" s="18" t="s">
        <v>89</v>
      </c>
    </row>
    <row r="469" s="12" customFormat="1" ht="25.92" customHeight="1">
      <c r="A469" s="12"/>
      <c r="B469" s="213"/>
      <c r="C469" s="214"/>
      <c r="D469" s="215" t="s">
        <v>79</v>
      </c>
      <c r="E469" s="216" t="s">
        <v>662</v>
      </c>
      <c r="F469" s="216" t="s">
        <v>663</v>
      </c>
      <c r="G469" s="214"/>
      <c r="H469" s="214"/>
      <c r="I469" s="217"/>
      <c r="J469" s="218">
        <f>BK469</f>
        <v>0</v>
      </c>
      <c r="K469" s="214"/>
      <c r="L469" s="219"/>
      <c r="M469" s="220"/>
      <c r="N469" s="221"/>
      <c r="O469" s="221"/>
      <c r="P469" s="222">
        <f>SUM(P470:P535)</f>
        <v>0</v>
      </c>
      <c r="Q469" s="221"/>
      <c r="R469" s="222">
        <f>SUM(R470:R535)</f>
        <v>0</v>
      </c>
      <c r="S469" s="221"/>
      <c r="T469" s="222">
        <f>SUM(T470:T535)</f>
        <v>0</v>
      </c>
      <c r="U469" s="223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4" t="s">
        <v>181</v>
      </c>
      <c r="AT469" s="225" t="s">
        <v>79</v>
      </c>
      <c r="AU469" s="225" t="s">
        <v>80</v>
      </c>
      <c r="AY469" s="224" t="s">
        <v>173</v>
      </c>
      <c r="BK469" s="226">
        <f>SUM(BK470:BK535)</f>
        <v>0</v>
      </c>
    </row>
    <row r="470" s="2" customFormat="1" ht="55.5" customHeight="1">
      <c r="A470" s="40"/>
      <c r="B470" s="41"/>
      <c r="C470" s="229" t="s">
        <v>664</v>
      </c>
      <c r="D470" s="229" t="s">
        <v>176</v>
      </c>
      <c r="E470" s="230" t="s">
        <v>665</v>
      </c>
      <c r="F470" s="231" t="s">
        <v>666</v>
      </c>
      <c r="G470" s="232" t="s">
        <v>131</v>
      </c>
      <c r="H470" s="233">
        <v>0.61899999999999999</v>
      </c>
      <c r="I470" s="234"/>
      <c r="J470" s="235">
        <f>ROUND(I470*H470,2)</f>
        <v>0</v>
      </c>
      <c r="K470" s="231" t="s">
        <v>180</v>
      </c>
      <c r="L470" s="46"/>
      <c r="M470" s="236" t="s">
        <v>39</v>
      </c>
      <c r="N470" s="237" t="s">
        <v>53</v>
      </c>
      <c r="O470" s="87"/>
      <c r="P470" s="238">
        <f>O470*H470</f>
        <v>0</v>
      </c>
      <c r="Q470" s="238">
        <v>0</v>
      </c>
      <c r="R470" s="238">
        <f>Q470*H470</f>
        <v>0</v>
      </c>
      <c r="S470" s="238">
        <v>0</v>
      </c>
      <c r="T470" s="238">
        <f>S470*H470</f>
        <v>0</v>
      </c>
      <c r="U470" s="239" t="s">
        <v>39</v>
      </c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40" t="s">
        <v>667</v>
      </c>
      <c r="AT470" s="240" t="s">
        <v>176</v>
      </c>
      <c r="AU470" s="240" t="s">
        <v>87</v>
      </c>
      <c r="AY470" s="18" t="s">
        <v>173</v>
      </c>
      <c r="BE470" s="241">
        <f>IF(N470="základní",J470,0)</f>
        <v>0</v>
      </c>
      <c r="BF470" s="241">
        <f>IF(N470="snížená",J470,0)</f>
        <v>0</v>
      </c>
      <c r="BG470" s="241">
        <f>IF(N470="zákl. přenesená",J470,0)</f>
        <v>0</v>
      </c>
      <c r="BH470" s="241">
        <f>IF(N470="sníž. přenesená",J470,0)</f>
        <v>0</v>
      </c>
      <c r="BI470" s="241">
        <f>IF(N470="nulová",J470,0)</f>
        <v>0</v>
      </c>
      <c r="BJ470" s="18" t="s">
        <v>181</v>
      </c>
      <c r="BK470" s="241">
        <f>ROUND(I470*H470,2)</f>
        <v>0</v>
      </c>
      <c r="BL470" s="18" t="s">
        <v>667</v>
      </c>
      <c r="BM470" s="240" t="s">
        <v>668</v>
      </c>
    </row>
    <row r="471" s="2" customFormat="1">
      <c r="A471" s="40"/>
      <c r="B471" s="41"/>
      <c r="C471" s="42"/>
      <c r="D471" s="242" t="s">
        <v>183</v>
      </c>
      <c r="E471" s="42"/>
      <c r="F471" s="243" t="s">
        <v>669</v>
      </c>
      <c r="G471" s="42"/>
      <c r="H471" s="42"/>
      <c r="I471" s="150"/>
      <c r="J471" s="42"/>
      <c r="K471" s="42"/>
      <c r="L471" s="46"/>
      <c r="M471" s="244"/>
      <c r="N471" s="245"/>
      <c r="O471" s="87"/>
      <c r="P471" s="87"/>
      <c r="Q471" s="87"/>
      <c r="R471" s="87"/>
      <c r="S471" s="87"/>
      <c r="T471" s="87"/>
      <c r="U471" s="88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8" t="s">
        <v>183</v>
      </c>
      <c r="AU471" s="18" t="s">
        <v>87</v>
      </c>
    </row>
    <row r="472" s="2" customFormat="1">
      <c r="A472" s="40"/>
      <c r="B472" s="41"/>
      <c r="C472" s="42"/>
      <c r="D472" s="242" t="s">
        <v>185</v>
      </c>
      <c r="E472" s="42"/>
      <c r="F472" s="246" t="s">
        <v>670</v>
      </c>
      <c r="G472" s="42"/>
      <c r="H472" s="42"/>
      <c r="I472" s="150"/>
      <c r="J472" s="42"/>
      <c r="K472" s="42"/>
      <c r="L472" s="46"/>
      <c r="M472" s="244"/>
      <c r="N472" s="245"/>
      <c r="O472" s="87"/>
      <c r="P472" s="87"/>
      <c r="Q472" s="87"/>
      <c r="R472" s="87"/>
      <c r="S472" s="87"/>
      <c r="T472" s="87"/>
      <c r="U472" s="88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8" t="s">
        <v>185</v>
      </c>
      <c r="AU472" s="18" t="s">
        <v>87</v>
      </c>
    </row>
    <row r="473" s="13" customFormat="1">
      <c r="A473" s="13"/>
      <c r="B473" s="247"/>
      <c r="C473" s="248"/>
      <c r="D473" s="242" t="s">
        <v>189</v>
      </c>
      <c r="E473" s="249" t="s">
        <v>39</v>
      </c>
      <c r="F473" s="250" t="s">
        <v>671</v>
      </c>
      <c r="G473" s="248"/>
      <c r="H473" s="251">
        <v>0.61899999999999999</v>
      </c>
      <c r="I473" s="252"/>
      <c r="J473" s="248"/>
      <c r="K473" s="248"/>
      <c r="L473" s="253"/>
      <c r="M473" s="254"/>
      <c r="N473" s="255"/>
      <c r="O473" s="255"/>
      <c r="P473" s="255"/>
      <c r="Q473" s="255"/>
      <c r="R473" s="255"/>
      <c r="S473" s="255"/>
      <c r="T473" s="255"/>
      <c r="U473" s="256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7" t="s">
        <v>189</v>
      </c>
      <c r="AU473" s="257" t="s">
        <v>87</v>
      </c>
      <c r="AV473" s="13" t="s">
        <v>89</v>
      </c>
      <c r="AW473" s="13" t="s">
        <v>41</v>
      </c>
      <c r="AX473" s="13" t="s">
        <v>80</v>
      </c>
      <c r="AY473" s="257" t="s">
        <v>173</v>
      </c>
    </row>
    <row r="474" s="14" customFormat="1">
      <c r="A474" s="14"/>
      <c r="B474" s="258"/>
      <c r="C474" s="259"/>
      <c r="D474" s="242" t="s">
        <v>189</v>
      </c>
      <c r="E474" s="260" t="s">
        <v>39</v>
      </c>
      <c r="F474" s="261" t="s">
        <v>191</v>
      </c>
      <c r="G474" s="259"/>
      <c r="H474" s="262">
        <v>0.61899999999999999</v>
      </c>
      <c r="I474" s="263"/>
      <c r="J474" s="259"/>
      <c r="K474" s="259"/>
      <c r="L474" s="264"/>
      <c r="M474" s="265"/>
      <c r="N474" s="266"/>
      <c r="O474" s="266"/>
      <c r="P474" s="266"/>
      <c r="Q474" s="266"/>
      <c r="R474" s="266"/>
      <c r="S474" s="266"/>
      <c r="T474" s="266"/>
      <c r="U474" s="267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8" t="s">
        <v>189</v>
      </c>
      <c r="AU474" s="268" t="s">
        <v>87</v>
      </c>
      <c r="AV474" s="14" t="s">
        <v>181</v>
      </c>
      <c r="AW474" s="14" t="s">
        <v>41</v>
      </c>
      <c r="AX474" s="14" t="s">
        <v>87</v>
      </c>
      <c r="AY474" s="268" t="s">
        <v>173</v>
      </c>
    </row>
    <row r="475" s="2" customFormat="1" ht="44.25" customHeight="1">
      <c r="A475" s="40"/>
      <c r="B475" s="41"/>
      <c r="C475" s="229" t="s">
        <v>672</v>
      </c>
      <c r="D475" s="229" t="s">
        <v>176</v>
      </c>
      <c r="E475" s="230" t="s">
        <v>673</v>
      </c>
      <c r="F475" s="231" t="s">
        <v>674</v>
      </c>
      <c r="G475" s="232" t="s">
        <v>124</v>
      </c>
      <c r="H475" s="233">
        <v>2580.9479999999999</v>
      </c>
      <c r="I475" s="234"/>
      <c r="J475" s="235">
        <f>ROUND(I475*H475,2)</f>
        <v>0</v>
      </c>
      <c r="K475" s="231" t="s">
        <v>180</v>
      </c>
      <c r="L475" s="46"/>
      <c r="M475" s="236" t="s">
        <v>39</v>
      </c>
      <c r="N475" s="237" t="s">
        <v>53</v>
      </c>
      <c r="O475" s="87"/>
      <c r="P475" s="238">
        <f>O475*H475</f>
        <v>0</v>
      </c>
      <c r="Q475" s="238">
        <v>0</v>
      </c>
      <c r="R475" s="238">
        <f>Q475*H475</f>
        <v>0</v>
      </c>
      <c r="S475" s="238">
        <v>0</v>
      </c>
      <c r="T475" s="238">
        <f>S475*H475</f>
        <v>0</v>
      </c>
      <c r="U475" s="239" t="s">
        <v>39</v>
      </c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40" t="s">
        <v>667</v>
      </c>
      <c r="AT475" s="240" t="s">
        <v>176</v>
      </c>
      <c r="AU475" s="240" t="s">
        <v>87</v>
      </c>
      <c r="AY475" s="18" t="s">
        <v>173</v>
      </c>
      <c r="BE475" s="241">
        <f>IF(N475="základní",J475,0)</f>
        <v>0</v>
      </c>
      <c r="BF475" s="241">
        <f>IF(N475="snížená",J475,0)</f>
        <v>0</v>
      </c>
      <c r="BG475" s="241">
        <f>IF(N475="zákl. přenesená",J475,0)</f>
        <v>0</v>
      </c>
      <c r="BH475" s="241">
        <f>IF(N475="sníž. přenesená",J475,0)</f>
        <v>0</v>
      </c>
      <c r="BI475" s="241">
        <f>IF(N475="nulová",J475,0)</f>
        <v>0</v>
      </c>
      <c r="BJ475" s="18" t="s">
        <v>181</v>
      </c>
      <c r="BK475" s="241">
        <f>ROUND(I475*H475,2)</f>
        <v>0</v>
      </c>
      <c r="BL475" s="18" t="s">
        <v>667</v>
      </c>
      <c r="BM475" s="240" t="s">
        <v>675</v>
      </c>
    </row>
    <row r="476" s="2" customFormat="1">
      <c r="A476" s="40"/>
      <c r="B476" s="41"/>
      <c r="C476" s="42"/>
      <c r="D476" s="242" t="s">
        <v>183</v>
      </c>
      <c r="E476" s="42"/>
      <c r="F476" s="243" t="s">
        <v>676</v>
      </c>
      <c r="G476" s="42"/>
      <c r="H476" s="42"/>
      <c r="I476" s="150"/>
      <c r="J476" s="42"/>
      <c r="K476" s="42"/>
      <c r="L476" s="46"/>
      <c r="M476" s="244"/>
      <c r="N476" s="245"/>
      <c r="O476" s="87"/>
      <c r="P476" s="87"/>
      <c r="Q476" s="87"/>
      <c r="R476" s="87"/>
      <c r="S476" s="87"/>
      <c r="T476" s="87"/>
      <c r="U476" s="88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8" t="s">
        <v>183</v>
      </c>
      <c r="AU476" s="18" t="s">
        <v>87</v>
      </c>
    </row>
    <row r="477" s="2" customFormat="1">
      <c r="A477" s="40"/>
      <c r="B477" s="41"/>
      <c r="C477" s="42"/>
      <c r="D477" s="242" t="s">
        <v>185</v>
      </c>
      <c r="E477" s="42"/>
      <c r="F477" s="246" t="s">
        <v>670</v>
      </c>
      <c r="G477" s="42"/>
      <c r="H477" s="42"/>
      <c r="I477" s="150"/>
      <c r="J477" s="42"/>
      <c r="K477" s="42"/>
      <c r="L477" s="46"/>
      <c r="M477" s="244"/>
      <c r="N477" s="245"/>
      <c r="O477" s="87"/>
      <c r="P477" s="87"/>
      <c r="Q477" s="87"/>
      <c r="R477" s="87"/>
      <c r="S477" s="87"/>
      <c r="T477" s="87"/>
      <c r="U477" s="88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8" t="s">
        <v>185</v>
      </c>
      <c r="AU477" s="18" t="s">
        <v>87</v>
      </c>
    </row>
    <row r="478" s="2" customFormat="1">
      <c r="A478" s="40"/>
      <c r="B478" s="41"/>
      <c r="C478" s="42"/>
      <c r="D478" s="242" t="s">
        <v>187</v>
      </c>
      <c r="E478" s="42"/>
      <c r="F478" s="246" t="s">
        <v>677</v>
      </c>
      <c r="G478" s="42"/>
      <c r="H478" s="42"/>
      <c r="I478" s="150"/>
      <c r="J478" s="42"/>
      <c r="K478" s="42"/>
      <c r="L478" s="46"/>
      <c r="M478" s="244"/>
      <c r="N478" s="245"/>
      <c r="O478" s="87"/>
      <c r="P478" s="87"/>
      <c r="Q478" s="87"/>
      <c r="R478" s="87"/>
      <c r="S478" s="87"/>
      <c r="T478" s="87"/>
      <c r="U478" s="88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8" t="s">
        <v>187</v>
      </c>
      <c r="AU478" s="18" t="s">
        <v>87</v>
      </c>
    </row>
    <row r="479" s="13" customFormat="1">
      <c r="A479" s="13"/>
      <c r="B479" s="247"/>
      <c r="C479" s="248"/>
      <c r="D479" s="242" t="s">
        <v>189</v>
      </c>
      <c r="E479" s="249" t="s">
        <v>39</v>
      </c>
      <c r="F479" s="250" t="s">
        <v>678</v>
      </c>
      <c r="G479" s="248"/>
      <c r="H479" s="251">
        <v>2215.165</v>
      </c>
      <c r="I479" s="252"/>
      <c r="J479" s="248"/>
      <c r="K479" s="248"/>
      <c r="L479" s="253"/>
      <c r="M479" s="254"/>
      <c r="N479" s="255"/>
      <c r="O479" s="255"/>
      <c r="P479" s="255"/>
      <c r="Q479" s="255"/>
      <c r="R479" s="255"/>
      <c r="S479" s="255"/>
      <c r="T479" s="255"/>
      <c r="U479" s="256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7" t="s">
        <v>189</v>
      </c>
      <c r="AU479" s="257" t="s">
        <v>87</v>
      </c>
      <c r="AV479" s="13" t="s">
        <v>89</v>
      </c>
      <c r="AW479" s="13" t="s">
        <v>41</v>
      </c>
      <c r="AX479" s="13" t="s">
        <v>80</v>
      </c>
      <c r="AY479" s="257" t="s">
        <v>173</v>
      </c>
    </row>
    <row r="480" s="13" customFormat="1">
      <c r="A480" s="13"/>
      <c r="B480" s="247"/>
      <c r="C480" s="248"/>
      <c r="D480" s="242" t="s">
        <v>189</v>
      </c>
      <c r="E480" s="249" t="s">
        <v>39</v>
      </c>
      <c r="F480" s="250" t="s">
        <v>679</v>
      </c>
      <c r="G480" s="248"/>
      <c r="H480" s="251">
        <v>54</v>
      </c>
      <c r="I480" s="252"/>
      <c r="J480" s="248"/>
      <c r="K480" s="248"/>
      <c r="L480" s="253"/>
      <c r="M480" s="254"/>
      <c r="N480" s="255"/>
      <c r="O480" s="255"/>
      <c r="P480" s="255"/>
      <c r="Q480" s="255"/>
      <c r="R480" s="255"/>
      <c r="S480" s="255"/>
      <c r="T480" s="255"/>
      <c r="U480" s="256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7" t="s">
        <v>189</v>
      </c>
      <c r="AU480" s="257" t="s">
        <v>87</v>
      </c>
      <c r="AV480" s="13" t="s">
        <v>89</v>
      </c>
      <c r="AW480" s="13" t="s">
        <v>41</v>
      </c>
      <c r="AX480" s="13" t="s">
        <v>80</v>
      </c>
      <c r="AY480" s="257" t="s">
        <v>173</v>
      </c>
    </row>
    <row r="481" s="15" customFormat="1">
      <c r="A481" s="15"/>
      <c r="B481" s="269"/>
      <c r="C481" s="270"/>
      <c r="D481" s="242" t="s">
        <v>189</v>
      </c>
      <c r="E481" s="271" t="s">
        <v>39</v>
      </c>
      <c r="F481" s="272" t="s">
        <v>241</v>
      </c>
      <c r="G481" s="270"/>
      <c r="H481" s="273">
        <v>2269.165</v>
      </c>
      <c r="I481" s="274"/>
      <c r="J481" s="270"/>
      <c r="K481" s="270"/>
      <c r="L481" s="275"/>
      <c r="M481" s="276"/>
      <c r="N481" s="277"/>
      <c r="O481" s="277"/>
      <c r="P481" s="277"/>
      <c r="Q481" s="277"/>
      <c r="R481" s="277"/>
      <c r="S481" s="277"/>
      <c r="T481" s="277"/>
      <c r="U481" s="278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9" t="s">
        <v>189</v>
      </c>
      <c r="AU481" s="279" t="s">
        <v>87</v>
      </c>
      <c r="AV481" s="15" t="s">
        <v>199</v>
      </c>
      <c r="AW481" s="15" t="s">
        <v>41</v>
      </c>
      <c r="AX481" s="15" t="s">
        <v>80</v>
      </c>
      <c r="AY481" s="279" t="s">
        <v>173</v>
      </c>
    </row>
    <row r="482" s="13" customFormat="1">
      <c r="A482" s="13"/>
      <c r="B482" s="247"/>
      <c r="C482" s="248"/>
      <c r="D482" s="242" t="s">
        <v>189</v>
      </c>
      <c r="E482" s="249" t="s">
        <v>39</v>
      </c>
      <c r="F482" s="250" t="s">
        <v>680</v>
      </c>
      <c r="G482" s="248"/>
      <c r="H482" s="251">
        <v>16.379999999999999</v>
      </c>
      <c r="I482" s="252"/>
      <c r="J482" s="248"/>
      <c r="K482" s="248"/>
      <c r="L482" s="253"/>
      <c r="M482" s="254"/>
      <c r="N482" s="255"/>
      <c r="O482" s="255"/>
      <c r="P482" s="255"/>
      <c r="Q482" s="255"/>
      <c r="R482" s="255"/>
      <c r="S482" s="255"/>
      <c r="T482" s="255"/>
      <c r="U482" s="256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7" t="s">
        <v>189</v>
      </c>
      <c r="AU482" s="257" t="s">
        <v>87</v>
      </c>
      <c r="AV482" s="13" t="s">
        <v>89</v>
      </c>
      <c r="AW482" s="13" t="s">
        <v>41</v>
      </c>
      <c r="AX482" s="13" t="s">
        <v>80</v>
      </c>
      <c r="AY482" s="257" t="s">
        <v>173</v>
      </c>
    </row>
    <row r="483" s="13" customFormat="1">
      <c r="A483" s="13"/>
      <c r="B483" s="247"/>
      <c r="C483" s="248"/>
      <c r="D483" s="242" t="s">
        <v>189</v>
      </c>
      <c r="E483" s="249" t="s">
        <v>39</v>
      </c>
      <c r="F483" s="250" t="s">
        <v>681</v>
      </c>
      <c r="G483" s="248"/>
      <c r="H483" s="251">
        <v>145.958</v>
      </c>
      <c r="I483" s="252"/>
      <c r="J483" s="248"/>
      <c r="K483" s="248"/>
      <c r="L483" s="253"/>
      <c r="M483" s="254"/>
      <c r="N483" s="255"/>
      <c r="O483" s="255"/>
      <c r="P483" s="255"/>
      <c r="Q483" s="255"/>
      <c r="R483" s="255"/>
      <c r="S483" s="255"/>
      <c r="T483" s="255"/>
      <c r="U483" s="256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7" t="s">
        <v>189</v>
      </c>
      <c r="AU483" s="257" t="s">
        <v>87</v>
      </c>
      <c r="AV483" s="13" t="s">
        <v>89</v>
      </c>
      <c r="AW483" s="13" t="s">
        <v>41</v>
      </c>
      <c r="AX483" s="13" t="s">
        <v>80</v>
      </c>
      <c r="AY483" s="257" t="s">
        <v>173</v>
      </c>
    </row>
    <row r="484" s="13" customFormat="1">
      <c r="A484" s="13"/>
      <c r="B484" s="247"/>
      <c r="C484" s="248"/>
      <c r="D484" s="242" t="s">
        <v>189</v>
      </c>
      <c r="E484" s="249" t="s">
        <v>39</v>
      </c>
      <c r="F484" s="250" t="s">
        <v>682</v>
      </c>
      <c r="G484" s="248"/>
      <c r="H484" s="251">
        <v>149.44499999999999</v>
      </c>
      <c r="I484" s="252"/>
      <c r="J484" s="248"/>
      <c r="K484" s="248"/>
      <c r="L484" s="253"/>
      <c r="M484" s="254"/>
      <c r="N484" s="255"/>
      <c r="O484" s="255"/>
      <c r="P484" s="255"/>
      <c r="Q484" s="255"/>
      <c r="R484" s="255"/>
      <c r="S484" s="255"/>
      <c r="T484" s="255"/>
      <c r="U484" s="256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7" t="s">
        <v>189</v>
      </c>
      <c r="AU484" s="257" t="s">
        <v>87</v>
      </c>
      <c r="AV484" s="13" t="s">
        <v>89</v>
      </c>
      <c r="AW484" s="13" t="s">
        <v>41</v>
      </c>
      <c r="AX484" s="13" t="s">
        <v>80</v>
      </c>
      <c r="AY484" s="257" t="s">
        <v>173</v>
      </c>
    </row>
    <row r="485" s="15" customFormat="1">
      <c r="A485" s="15"/>
      <c r="B485" s="269"/>
      <c r="C485" s="270"/>
      <c r="D485" s="242" t="s">
        <v>189</v>
      </c>
      <c r="E485" s="271" t="s">
        <v>39</v>
      </c>
      <c r="F485" s="272" t="s">
        <v>241</v>
      </c>
      <c r="G485" s="270"/>
      <c r="H485" s="273">
        <v>311.78300000000002</v>
      </c>
      <c r="I485" s="274"/>
      <c r="J485" s="270"/>
      <c r="K485" s="270"/>
      <c r="L485" s="275"/>
      <c r="M485" s="276"/>
      <c r="N485" s="277"/>
      <c r="O485" s="277"/>
      <c r="P485" s="277"/>
      <c r="Q485" s="277"/>
      <c r="R485" s="277"/>
      <c r="S485" s="277"/>
      <c r="T485" s="277"/>
      <c r="U485" s="278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9" t="s">
        <v>189</v>
      </c>
      <c r="AU485" s="279" t="s">
        <v>87</v>
      </c>
      <c r="AV485" s="15" t="s">
        <v>199</v>
      </c>
      <c r="AW485" s="15" t="s">
        <v>41</v>
      </c>
      <c r="AX485" s="15" t="s">
        <v>80</v>
      </c>
      <c r="AY485" s="279" t="s">
        <v>173</v>
      </c>
    </row>
    <row r="486" s="14" customFormat="1">
      <c r="A486" s="14"/>
      <c r="B486" s="258"/>
      <c r="C486" s="259"/>
      <c r="D486" s="242" t="s">
        <v>189</v>
      </c>
      <c r="E486" s="260" t="s">
        <v>122</v>
      </c>
      <c r="F486" s="261" t="s">
        <v>191</v>
      </c>
      <c r="G486" s="259"/>
      <c r="H486" s="262">
        <v>2580.9479999999999</v>
      </c>
      <c r="I486" s="263"/>
      <c r="J486" s="259"/>
      <c r="K486" s="259"/>
      <c r="L486" s="264"/>
      <c r="M486" s="265"/>
      <c r="N486" s="266"/>
      <c r="O486" s="266"/>
      <c r="P486" s="266"/>
      <c r="Q486" s="266"/>
      <c r="R486" s="266"/>
      <c r="S486" s="266"/>
      <c r="T486" s="266"/>
      <c r="U486" s="267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8" t="s">
        <v>189</v>
      </c>
      <c r="AU486" s="268" t="s">
        <v>87</v>
      </c>
      <c r="AV486" s="14" t="s">
        <v>181</v>
      </c>
      <c r="AW486" s="14" t="s">
        <v>41</v>
      </c>
      <c r="AX486" s="14" t="s">
        <v>87</v>
      </c>
      <c r="AY486" s="268" t="s">
        <v>173</v>
      </c>
    </row>
    <row r="487" s="2" customFormat="1" ht="44.25" customHeight="1">
      <c r="A487" s="40"/>
      <c r="B487" s="41"/>
      <c r="C487" s="229" t="s">
        <v>683</v>
      </c>
      <c r="D487" s="229" t="s">
        <v>176</v>
      </c>
      <c r="E487" s="230" t="s">
        <v>684</v>
      </c>
      <c r="F487" s="231" t="s">
        <v>685</v>
      </c>
      <c r="G487" s="232" t="s">
        <v>124</v>
      </c>
      <c r="H487" s="233">
        <v>2203.413</v>
      </c>
      <c r="I487" s="234"/>
      <c r="J487" s="235">
        <f>ROUND(I487*H487,2)</f>
        <v>0</v>
      </c>
      <c r="K487" s="231" t="s">
        <v>180</v>
      </c>
      <c r="L487" s="46"/>
      <c r="M487" s="236" t="s">
        <v>39</v>
      </c>
      <c r="N487" s="237" t="s">
        <v>53</v>
      </c>
      <c r="O487" s="87"/>
      <c r="P487" s="238">
        <f>O487*H487</f>
        <v>0</v>
      </c>
      <c r="Q487" s="238">
        <v>0</v>
      </c>
      <c r="R487" s="238">
        <f>Q487*H487</f>
        <v>0</v>
      </c>
      <c r="S487" s="238">
        <v>0</v>
      </c>
      <c r="T487" s="238">
        <f>S487*H487</f>
        <v>0</v>
      </c>
      <c r="U487" s="239" t="s">
        <v>39</v>
      </c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40" t="s">
        <v>667</v>
      </c>
      <c r="AT487" s="240" t="s">
        <v>176</v>
      </c>
      <c r="AU487" s="240" t="s">
        <v>87</v>
      </c>
      <c r="AY487" s="18" t="s">
        <v>173</v>
      </c>
      <c r="BE487" s="241">
        <f>IF(N487="základní",J487,0)</f>
        <v>0</v>
      </c>
      <c r="BF487" s="241">
        <f>IF(N487="snížená",J487,0)</f>
        <v>0</v>
      </c>
      <c r="BG487" s="241">
        <f>IF(N487="zákl. přenesená",J487,0)</f>
        <v>0</v>
      </c>
      <c r="BH487" s="241">
        <f>IF(N487="sníž. přenesená",J487,0)</f>
        <v>0</v>
      </c>
      <c r="BI487" s="241">
        <f>IF(N487="nulová",J487,0)</f>
        <v>0</v>
      </c>
      <c r="BJ487" s="18" t="s">
        <v>181</v>
      </c>
      <c r="BK487" s="241">
        <f>ROUND(I487*H487,2)</f>
        <v>0</v>
      </c>
      <c r="BL487" s="18" t="s">
        <v>667</v>
      </c>
      <c r="BM487" s="240" t="s">
        <v>686</v>
      </c>
    </row>
    <row r="488" s="2" customFormat="1">
      <c r="A488" s="40"/>
      <c r="B488" s="41"/>
      <c r="C488" s="42"/>
      <c r="D488" s="242" t="s">
        <v>183</v>
      </c>
      <c r="E488" s="42"/>
      <c r="F488" s="243" t="s">
        <v>687</v>
      </c>
      <c r="G488" s="42"/>
      <c r="H488" s="42"/>
      <c r="I488" s="150"/>
      <c r="J488" s="42"/>
      <c r="K488" s="42"/>
      <c r="L488" s="46"/>
      <c r="M488" s="244"/>
      <c r="N488" s="245"/>
      <c r="O488" s="87"/>
      <c r="P488" s="87"/>
      <c r="Q488" s="87"/>
      <c r="R488" s="87"/>
      <c r="S488" s="87"/>
      <c r="T488" s="87"/>
      <c r="U488" s="88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8" t="s">
        <v>183</v>
      </c>
      <c r="AU488" s="18" t="s">
        <v>87</v>
      </c>
    </row>
    <row r="489" s="2" customFormat="1">
      <c r="A489" s="40"/>
      <c r="B489" s="41"/>
      <c r="C489" s="42"/>
      <c r="D489" s="242" t="s">
        <v>185</v>
      </c>
      <c r="E489" s="42"/>
      <c r="F489" s="246" t="s">
        <v>670</v>
      </c>
      <c r="G489" s="42"/>
      <c r="H489" s="42"/>
      <c r="I489" s="150"/>
      <c r="J489" s="42"/>
      <c r="K489" s="42"/>
      <c r="L489" s="46"/>
      <c r="M489" s="244"/>
      <c r="N489" s="245"/>
      <c r="O489" s="87"/>
      <c r="P489" s="87"/>
      <c r="Q489" s="87"/>
      <c r="R489" s="87"/>
      <c r="S489" s="87"/>
      <c r="T489" s="87"/>
      <c r="U489" s="88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8" t="s">
        <v>185</v>
      </c>
      <c r="AU489" s="18" t="s">
        <v>87</v>
      </c>
    </row>
    <row r="490" s="13" customFormat="1">
      <c r="A490" s="13"/>
      <c r="B490" s="247"/>
      <c r="C490" s="248"/>
      <c r="D490" s="242" t="s">
        <v>189</v>
      </c>
      <c r="E490" s="249" t="s">
        <v>39</v>
      </c>
      <c r="F490" s="250" t="s">
        <v>138</v>
      </c>
      <c r="G490" s="248"/>
      <c r="H490" s="251">
        <v>2091.413</v>
      </c>
      <c r="I490" s="252"/>
      <c r="J490" s="248"/>
      <c r="K490" s="248"/>
      <c r="L490" s="253"/>
      <c r="M490" s="254"/>
      <c r="N490" s="255"/>
      <c r="O490" s="255"/>
      <c r="P490" s="255"/>
      <c r="Q490" s="255"/>
      <c r="R490" s="255"/>
      <c r="S490" s="255"/>
      <c r="T490" s="255"/>
      <c r="U490" s="256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7" t="s">
        <v>189</v>
      </c>
      <c r="AU490" s="257" t="s">
        <v>87</v>
      </c>
      <c r="AV490" s="13" t="s">
        <v>89</v>
      </c>
      <c r="AW490" s="13" t="s">
        <v>41</v>
      </c>
      <c r="AX490" s="13" t="s">
        <v>80</v>
      </c>
      <c r="AY490" s="257" t="s">
        <v>173</v>
      </c>
    </row>
    <row r="491" s="13" customFormat="1">
      <c r="A491" s="13"/>
      <c r="B491" s="247"/>
      <c r="C491" s="248"/>
      <c r="D491" s="242" t="s">
        <v>189</v>
      </c>
      <c r="E491" s="249" t="s">
        <v>39</v>
      </c>
      <c r="F491" s="250" t="s">
        <v>142</v>
      </c>
      <c r="G491" s="248"/>
      <c r="H491" s="251">
        <v>112</v>
      </c>
      <c r="I491" s="252"/>
      <c r="J491" s="248"/>
      <c r="K491" s="248"/>
      <c r="L491" s="253"/>
      <c r="M491" s="254"/>
      <c r="N491" s="255"/>
      <c r="O491" s="255"/>
      <c r="P491" s="255"/>
      <c r="Q491" s="255"/>
      <c r="R491" s="255"/>
      <c r="S491" s="255"/>
      <c r="T491" s="255"/>
      <c r="U491" s="256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7" t="s">
        <v>189</v>
      </c>
      <c r="AU491" s="257" t="s">
        <v>87</v>
      </c>
      <c r="AV491" s="13" t="s">
        <v>89</v>
      </c>
      <c r="AW491" s="13" t="s">
        <v>41</v>
      </c>
      <c r="AX491" s="13" t="s">
        <v>80</v>
      </c>
      <c r="AY491" s="257" t="s">
        <v>173</v>
      </c>
    </row>
    <row r="492" s="14" customFormat="1">
      <c r="A492" s="14"/>
      <c r="B492" s="258"/>
      <c r="C492" s="259"/>
      <c r="D492" s="242" t="s">
        <v>189</v>
      </c>
      <c r="E492" s="260" t="s">
        <v>39</v>
      </c>
      <c r="F492" s="261" t="s">
        <v>191</v>
      </c>
      <c r="G492" s="259"/>
      <c r="H492" s="262">
        <v>2203.413</v>
      </c>
      <c r="I492" s="263"/>
      <c r="J492" s="259"/>
      <c r="K492" s="259"/>
      <c r="L492" s="264"/>
      <c r="M492" s="265"/>
      <c r="N492" s="266"/>
      <c r="O492" s="266"/>
      <c r="P492" s="266"/>
      <c r="Q492" s="266"/>
      <c r="R492" s="266"/>
      <c r="S492" s="266"/>
      <c r="T492" s="266"/>
      <c r="U492" s="267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8" t="s">
        <v>189</v>
      </c>
      <c r="AU492" s="268" t="s">
        <v>87</v>
      </c>
      <c r="AV492" s="14" t="s">
        <v>181</v>
      </c>
      <c r="AW492" s="14" t="s">
        <v>41</v>
      </c>
      <c r="AX492" s="14" t="s">
        <v>87</v>
      </c>
      <c r="AY492" s="268" t="s">
        <v>173</v>
      </c>
    </row>
    <row r="493" s="2" customFormat="1" ht="55.5" customHeight="1">
      <c r="A493" s="40"/>
      <c r="B493" s="41"/>
      <c r="C493" s="229" t="s">
        <v>688</v>
      </c>
      <c r="D493" s="229" t="s">
        <v>176</v>
      </c>
      <c r="E493" s="230" t="s">
        <v>689</v>
      </c>
      <c r="F493" s="231" t="s">
        <v>690</v>
      </c>
      <c r="G493" s="232" t="s">
        <v>124</v>
      </c>
      <c r="H493" s="233">
        <v>2.2290000000000001</v>
      </c>
      <c r="I493" s="234"/>
      <c r="J493" s="235">
        <f>ROUND(I493*H493,2)</f>
        <v>0</v>
      </c>
      <c r="K493" s="231" t="s">
        <v>180</v>
      </c>
      <c r="L493" s="46"/>
      <c r="M493" s="236" t="s">
        <v>39</v>
      </c>
      <c r="N493" s="237" t="s">
        <v>53</v>
      </c>
      <c r="O493" s="87"/>
      <c r="P493" s="238">
        <f>O493*H493</f>
        <v>0</v>
      </c>
      <c r="Q493" s="238">
        <v>0</v>
      </c>
      <c r="R493" s="238">
        <f>Q493*H493</f>
        <v>0</v>
      </c>
      <c r="S493" s="238">
        <v>0</v>
      </c>
      <c r="T493" s="238">
        <f>S493*H493</f>
        <v>0</v>
      </c>
      <c r="U493" s="239" t="s">
        <v>39</v>
      </c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40" t="s">
        <v>667</v>
      </c>
      <c r="AT493" s="240" t="s">
        <v>176</v>
      </c>
      <c r="AU493" s="240" t="s">
        <v>87</v>
      </c>
      <c r="AY493" s="18" t="s">
        <v>173</v>
      </c>
      <c r="BE493" s="241">
        <f>IF(N493="základní",J493,0)</f>
        <v>0</v>
      </c>
      <c r="BF493" s="241">
        <f>IF(N493="snížená",J493,0)</f>
        <v>0</v>
      </c>
      <c r="BG493" s="241">
        <f>IF(N493="zákl. přenesená",J493,0)</f>
        <v>0</v>
      </c>
      <c r="BH493" s="241">
        <f>IF(N493="sníž. přenesená",J493,0)</f>
        <v>0</v>
      </c>
      <c r="BI493" s="241">
        <f>IF(N493="nulová",J493,0)</f>
        <v>0</v>
      </c>
      <c r="BJ493" s="18" t="s">
        <v>181</v>
      </c>
      <c r="BK493" s="241">
        <f>ROUND(I493*H493,2)</f>
        <v>0</v>
      </c>
      <c r="BL493" s="18" t="s">
        <v>667</v>
      </c>
      <c r="BM493" s="240" t="s">
        <v>691</v>
      </c>
    </row>
    <row r="494" s="2" customFormat="1">
      <c r="A494" s="40"/>
      <c r="B494" s="41"/>
      <c r="C494" s="42"/>
      <c r="D494" s="242" t="s">
        <v>183</v>
      </c>
      <c r="E494" s="42"/>
      <c r="F494" s="243" t="s">
        <v>692</v>
      </c>
      <c r="G494" s="42"/>
      <c r="H494" s="42"/>
      <c r="I494" s="150"/>
      <c r="J494" s="42"/>
      <c r="K494" s="42"/>
      <c r="L494" s="46"/>
      <c r="M494" s="244"/>
      <c r="N494" s="245"/>
      <c r="O494" s="87"/>
      <c r="P494" s="87"/>
      <c r="Q494" s="87"/>
      <c r="R494" s="87"/>
      <c r="S494" s="87"/>
      <c r="T494" s="87"/>
      <c r="U494" s="88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8" t="s">
        <v>183</v>
      </c>
      <c r="AU494" s="18" t="s">
        <v>87</v>
      </c>
    </row>
    <row r="495" s="2" customFormat="1">
      <c r="A495" s="40"/>
      <c r="B495" s="41"/>
      <c r="C495" s="42"/>
      <c r="D495" s="242" t="s">
        <v>185</v>
      </c>
      <c r="E495" s="42"/>
      <c r="F495" s="246" t="s">
        <v>670</v>
      </c>
      <c r="G495" s="42"/>
      <c r="H495" s="42"/>
      <c r="I495" s="150"/>
      <c r="J495" s="42"/>
      <c r="K495" s="42"/>
      <c r="L495" s="46"/>
      <c r="M495" s="244"/>
      <c r="N495" s="245"/>
      <c r="O495" s="87"/>
      <c r="P495" s="87"/>
      <c r="Q495" s="87"/>
      <c r="R495" s="87"/>
      <c r="S495" s="87"/>
      <c r="T495" s="87"/>
      <c r="U495" s="88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8" t="s">
        <v>185</v>
      </c>
      <c r="AU495" s="18" t="s">
        <v>87</v>
      </c>
    </row>
    <row r="496" s="16" customFormat="1">
      <c r="A496" s="16"/>
      <c r="B496" s="290"/>
      <c r="C496" s="291"/>
      <c r="D496" s="242" t="s">
        <v>189</v>
      </c>
      <c r="E496" s="292" t="s">
        <v>39</v>
      </c>
      <c r="F496" s="293" t="s">
        <v>693</v>
      </c>
      <c r="G496" s="291"/>
      <c r="H496" s="292" t="s">
        <v>39</v>
      </c>
      <c r="I496" s="294"/>
      <c r="J496" s="291"/>
      <c r="K496" s="291"/>
      <c r="L496" s="295"/>
      <c r="M496" s="296"/>
      <c r="N496" s="297"/>
      <c r="O496" s="297"/>
      <c r="P496" s="297"/>
      <c r="Q496" s="297"/>
      <c r="R496" s="297"/>
      <c r="S496" s="297"/>
      <c r="T496" s="297"/>
      <c r="U496" s="298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T496" s="299" t="s">
        <v>189</v>
      </c>
      <c r="AU496" s="299" t="s">
        <v>87</v>
      </c>
      <c r="AV496" s="16" t="s">
        <v>87</v>
      </c>
      <c r="AW496" s="16" t="s">
        <v>41</v>
      </c>
      <c r="AX496" s="16" t="s">
        <v>80</v>
      </c>
      <c r="AY496" s="299" t="s">
        <v>173</v>
      </c>
    </row>
    <row r="497" s="13" customFormat="1">
      <c r="A497" s="13"/>
      <c r="B497" s="247"/>
      <c r="C497" s="248"/>
      <c r="D497" s="242" t="s">
        <v>189</v>
      </c>
      <c r="E497" s="249" t="s">
        <v>39</v>
      </c>
      <c r="F497" s="250" t="s">
        <v>694</v>
      </c>
      <c r="G497" s="248"/>
      <c r="H497" s="251">
        <v>1</v>
      </c>
      <c r="I497" s="252"/>
      <c r="J497" s="248"/>
      <c r="K497" s="248"/>
      <c r="L497" s="253"/>
      <c r="M497" s="254"/>
      <c r="N497" s="255"/>
      <c r="O497" s="255"/>
      <c r="P497" s="255"/>
      <c r="Q497" s="255"/>
      <c r="R497" s="255"/>
      <c r="S497" s="255"/>
      <c r="T497" s="255"/>
      <c r="U497" s="256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7" t="s">
        <v>189</v>
      </c>
      <c r="AU497" s="257" t="s">
        <v>87</v>
      </c>
      <c r="AV497" s="13" t="s">
        <v>89</v>
      </c>
      <c r="AW497" s="13" t="s">
        <v>41</v>
      </c>
      <c r="AX497" s="13" t="s">
        <v>80</v>
      </c>
      <c r="AY497" s="257" t="s">
        <v>173</v>
      </c>
    </row>
    <row r="498" s="13" customFormat="1">
      <c r="A498" s="13"/>
      <c r="B498" s="247"/>
      <c r="C498" s="248"/>
      <c r="D498" s="242" t="s">
        <v>189</v>
      </c>
      <c r="E498" s="249" t="s">
        <v>39</v>
      </c>
      <c r="F498" s="250" t="s">
        <v>695</v>
      </c>
      <c r="G498" s="248"/>
      <c r="H498" s="251">
        <v>0.23999999999999999</v>
      </c>
      <c r="I498" s="252"/>
      <c r="J498" s="248"/>
      <c r="K498" s="248"/>
      <c r="L498" s="253"/>
      <c r="M498" s="254"/>
      <c r="N498" s="255"/>
      <c r="O498" s="255"/>
      <c r="P498" s="255"/>
      <c r="Q498" s="255"/>
      <c r="R498" s="255"/>
      <c r="S498" s="255"/>
      <c r="T498" s="255"/>
      <c r="U498" s="256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7" t="s">
        <v>189</v>
      </c>
      <c r="AU498" s="257" t="s">
        <v>87</v>
      </c>
      <c r="AV498" s="13" t="s">
        <v>89</v>
      </c>
      <c r="AW498" s="13" t="s">
        <v>41</v>
      </c>
      <c r="AX498" s="13" t="s">
        <v>80</v>
      </c>
      <c r="AY498" s="257" t="s">
        <v>173</v>
      </c>
    </row>
    <row r="499" s="13" customFormat="1">
      <c r="A499" s="13"/>
      <c r="B499" s="247"/>
      <c r="C499" s="248"/>
      <c r="D499" s="242" t="s">
        <v>189</v>
      </c>
      <c r="E499" s="249" t="s">
        <v>39</v>
      </c>
      <c r="F499" s="250" t="s">
        <v>696</v>
      </c>
      <c r="G499" s="248"/>
      <c r="H499" s="251">
        <v>0.59299999999999997</v>
      </c>
      <c r="I499" s="252"/>
      <c r="J499" s="248"/>
      <c r="K499" s="248"/>
      <c r="L499" s="253"/>
      <c r="M499" s="254"/>
      <c r="N499" s="255"/>
      <c r="O499" s="255"/>
      <c r="P499" s="255"/>
      <c r="Q499" s="255"/>
      <c r="R499" s="255"/>
      <c r="S499" s="255"/>
      <c r="T499" s="255"/>
      <c r="U499" s="256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7" t="s">
        <v>189</v>
      </c>
      <c r="AU499" s="257" t="s">
        <v>87</v>
      </c>
      <c r="AV499" s="13" t="s">
        <v>89</v>
      </c>
      <c r="AW499" s="13" t="s">
        <v>41</v>
      </c>
      <c r="AX499" s="13" t="s">
        <v>80</v>
      </c>
      <c r="AY499" s="257" t="s">
        <v>173</v>
      </c>
    </row>
    <row r="500" s="13" customFormat="1">
      <c r="A500" s="13"/>
      <c r="B500" s="247"/>
      <c r="C500" s="248"/>
      <c r="D500" s="242" t="s">
        <v>189</v>
      </c>
      <c r="E500" s="249" t="s">
        <v>39</v>
      </c>
      <c r="F500" s="250" t="s">
        <v>697</v>
      </c>
      <c r="G500" s="248"/>
      <c r="H500" s="251">
        <v>0.096000000000000002</v>
      </c>
      <c r="I500" s="252"/>
      <c r="J500" s="248"/>
      <c r="K500" s="248"/>
      <c r="L500" s="253"/>
      <c r="M500" s="254"/>
      <c r="N500" s="255"/>
      <c r="O500" s="255"/>
      <c r="P500" s="255"/>
      <c r="Q500" s="255"/>
      <c r="R500" s="255"/>
      <c r="S500" s="255"/>
      <c r="T500" s="255"/>
      <c r="U500" s="256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7" t="s">
        <v>189</v>
      </c>
      <c r="AU500" s="257" t="s">
        <v>87</v>
      </c>
      <c r="AV500" s="13" t="s">
        <v>89</v>
      </c>
      <c r="AW500" s="13" t="s">
        <v>41</v>
      </c>
      <c r="AX500" s="13" t="s">
        <v>80</v>
      </c>
      <c r="AY500" s="257" t="s">
        <v>173</v>
      </c>
    </row>
    <row r="501" s="13" customFormat="1">
      <c r="A501" s="13"/>
      <c r="B501" s="247"/>
      <c r="C501" s="248"/>
      <c r="D501" s="242" t="s">
        <v>189</v>
      </c>
      <c r="E501" s="249" t="s">
        <v>39</v>
      </c>
      <c r="F501" s="250" t="s">
        <v>698</v>
      </c>
      <c r="G501" s="248"/>
      <c r="H501" s="251">
        <v>0.29999999999999999</v>
      </c>
      <c r="I501" s="252"/>
      <c r="J501" s="248"/>
      <c r="K501" s="248"/>
      <c r="L501" s="253"/>
      <c r="M501" s="254"/>
      <c r="N501" s="255"/>
      <c r="O501" s="255"/>
      <c r="P501" s="255"/>
      <c r="Q501" s="255"/>
      <c r="R501" s="255"/>
      <c r="S501" s="255"/>
      <c r="T501" s="255"/>
      <c r="U501" s="256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7" t="s">
        <v>189</v>
      </c>
      <c r="AU501" s="257" t="s">
        <v>87</v>
      </c>
      <c r="AV501" s="13" t="s">
        <v>89</v>
      </c>
      <c r="AW501" s="13" t="s">
        <v>41</v>
      </c>
      <c r="AX501" s="13" t="s">
        <v>80</v>
      </c>
      <c r="AY501" s="257" t="s">
        <v>173</v>
      </c>
    </row>
    <row r="502" s="14" customFormat="1">
      <c r="A502" s="14"/>
      <c r="B502" s="258"/>
      <c r="C502" s="259"/>
      <c r="D502" s="242" t="s">
        <v>189</v>
      </c>
      <c r="E502" s="260" t="s">
        <v>146</v>
      </c>
      <c r="F502" s="261" t="s">
        <v>191</v>
      </c>
      <c r="G502" s="259"/>
      <c r="H502" s="262">
        <v>2.2290000000000001</v>
      </c>
      <c r="I502" s="263"/>
      <c r="J502" s="259"/>
      <c r="K502" s="259"/>
      <c r="L502" s="264"/>
      <c r="M502" s="265"/>
      <c r="N502" s="266"/>
      <c r="O502" s="266"/>
      <c r="P502" s="266"/>
      <c r="Q502" s="266"/>
      <c r="R502" s="266"/>
      <c r="S502" s="266"/>
      <c r="T502" s="266"/>
      <c r="U502" s="267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8" t="s">
        <v>189</v>
      </c>
      <c r="AU502" s="268" t="s">
        <v>87</v>
      </c>
      <c r="AV502" s="14" t="s">
        <v>181</v>
      </c>
      <c r="AW502" s="14" t="s">
        <v>41</v>
      </c>
      <c r="AX502" s="14" t="s">
        <v>87</v>
      </c>
      <c r="AY502" s="268" t="s">
        <v>173</v>
      </c>
    </row>
    <row r="503" s="2" customFormat="1" ht="55.5" customHeight="1">
      <c r="A503" s="40"/>
      <c r="B503" s="41"/>
      <c r="C503" s="229" t="s">
        <v>699</v>
      </c>
      <c r="D503" s="229" t="s">
        <v>176</v>
      </c>
      <c r="E503" s="230" t="s">
        <v>700</v>
      </c>
      <c r="F503" s="231" t="s">
        <v>701</v>
      </c>
      <c r="G503" s="232" t="s">
        <v>124</v>
      </c>
      <c r="H503" s="233">
        <v>455.69799999999998</v>
      </c>
      <c r="I503" s="234"/>
      <c r="J503" s="235">
        <f>ROUND(I503*H503,2)</f>
        <v>0</v>
      </c>
      <c r="K503" s="231" t="s">
        <v>180</v>
      </c>
      <c r="L503" s="46"/>
      <c r="M503" s="236" t="s">
        <v>39</v>
      </c>
      <c r="N503" s="237" t="s">
        <v>53</v>
      </c>
      <c r="O503" s="87"/>
      <c r="P503" s="238">
        <f>O503*H503</f>
        <v>0</v>
      </c>
      <c r="Q503" s="238">
        <v>0</v>
      </c>
      <c r="R503" s="238">
        <f>Q503*H503</f>
        <v>0</v>
      </c>
      <c r="S503" s="238">
        <v>0</v>
      </c>
      <c r="T503" s="238">
        <f>S503*H503</f>
        <v>0</v>
      </c>
      <c r="U503" s="239" t="s">
        <v>39</v>
      </c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40" t="s">
        <v>667</v>
      </c>
      <c r="AT503" s="240" t="s">
        <v>176</v>
      </c>
      <c r="AU503" s="240" t="s">
        <v>87</v>
      </c>
      <c r="AY503" s="18" t="s">
        <v>173</v>
      </c>
      <c r="BE503" s="241">
        <f>IF(N503="základní",J503,0)</f>
        <v>0</v>
      </c>
      <c r="BF503" s="241">
        <f>IF(N503="snížená",J503,0)</f>
        <v>0</v>
      </c>
      <c r="BG503" s="241">
        <f>IF(N503="zákl. přenesená",J503,0)</f>
        <v>0</v>
      </c>
      <c r="BH503" s="241">
        <f>IF(N503="sníž. přenesená",J503,0)</f>
        <v>0</v>
      </c>
      <c r="BI503" s="241">
        <f>IF(N503="nulová",J503,0)</f>
        <v>0</v>
      </c>
      <c r="BJ503" s="18" t="s">
        <v>181</v>
      </c>
      <c r="BK503" s="241">
        <f>ROUND(I503*H503,2)</f>
        <v>0</v>
      </c>
      <c r="BL503" s="18" t="s">
        <v>667</v>
      </c>
      <c r="BM503" s="240" t="s">
        <v>702</v>
      </c>
    </row>
    <row r="504" s="2" customFormat="1">
      <c r="A504" s="40"/>
      <c r="B504" s="41"/>
      <c r="C504" s="42"/>
      <c r="D504" s="242" t="s">
        <v>183</v>
      </c>
      <c r="E504" s="42"/>
      <c r="F504" s="243" t="s">
        <v>703</v>
      </c>
      <c r="G504" s="42"/>
      <c r="H504" s="42"/>
      <c r="I504" s="150"/>
      <c r="J504" s="42"/>
      <c r="K504" s="42"/>
      <c r="L504" s="46"/>
      <c r="M504" s="244"/>
      <c r="N504" s="245"/>
      <c r="O504" s="87"/>
      <c r="P504" s="87"/>
      <c r="Q504" s="87"/>
      <c r="R504" s="87"/>
      <c r="S504" s="87"/>
      <c r="T504" s="87"/>
      <c r="U504" s="88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8" t="s">
        <v>183</v>
      </c>
      <c r="AU504" s="18" t="s">
        <v>87</v>
      </c>
    </row>
    <row r="505" s="2" customFormat="1">
      <c r="A505" s="40"/>
      <c r="B505" s="41"/>
      <c r="C505" s="42"/>
      <c r="D505" s="242" t="s">
        <v>185</v>
      </c>
      <c r="E505" s="42"/>
      <c r="F505" s="246" t="s">
        <v>670</v>
      </c>
      <c r="G505" s="42"/>
      <c r="H505" s="42"/>
      <c r="I505" s="150"/>
      <c r="J505" s="42"/>
      <c r="K505" s="42"/>
      <c r="L505" s="46"/>
      <c r="M505" s="244"/>
      <c r="N505" s="245"/>
      <c r="O505" s="87"/>
      <c r="P505" s="87"/>
      <c r="Q505" s="87"/>
      <c r="R505" s="87"/>
      <c r="S505" s="87"/>
      <c r="T505" s="87"/>
      <c r="U505" s="88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8" t="s">
        <v>185</v>
      </c>
      <c r="AU505" s="18" t="s">
        <v>87</v>
      </c>
    </row>
    <row r="506" s="2" customFormat="1">
      <c r="A506" s="40"/>
      <c r="B506" s="41"/>
      <c r="C506" s="42"/>
      <c r="D506" s="242" t="s">
        <v>187</v>
      </c>
      <c r="E506" s="42"/>
      <c r="F506" s="246" t="s">
        <v>704</v>
      </c>
      <c r="G506" s="42"/>
      <c r="H506" s="42"/>
      <c r="I506" s="150"/>
      <c r="J506" s="42"/>
      <c r="K506" s="42"/>
      <c r="L506" s="46"/>
      <c r="M506" s="244"/>
      <c r="N506" s="245"/>
      <c r="O506" s="87"/>
      <c r="P506" s="87"/>
      <c r="Q506" s="87"/>
      <c r="R506" s="87"/>
      <c r="S506" s="87"/>
      <c r="T506" s="87"/>
      <c r="U506" s="88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8" t="s">
        <v>187</v>
      </c>
      <c r="AU506" s="18" t="s">
        <v>87</v>
      </c>
    </row>
    <row r="507" s="13" customFormat="1">
      <c r="A507" s="13"/>
      <c r="B507" s="247"/>
      <c r="C507" s="248"/>
      <c r="D507" s="242" t="s">
        <v>189</v>
      </c>
      <c r="E507" s="249" t="s">
        <v>39</v>
      </c>
      <c r="F507" s="250" t="s">
        <v>705</v>
      </c>
      <c r="G507" s="248"/>
      <c r="H507" s="251">
        <v>393.95999999999998</v>
      </c>
      <c r="I507" s="252"/>
      <c r="J507" s="248"/>
      <c r="K507" s="248"/>
      <c r="L507" s="253"/>
      <c r="M507" s="254"/>
      <c r="N507" s="255"/>
      <c r="O507" s="255"/>
      <c r="P507" s="255"/>
      <c r="Q507" s="255"/>
      <c r="R507" s="255"/>
      <c r="S507" s="255"/>
      <c r="T507" s="255"/>
      <c r="U507" s="256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7" t="s">
        <v>189</v>
      </c>
      <c r="AU507" s="257" t="s">
        <v>87</v>
      </c>
      <c r="AV507" s="13" t="s">
        <v>89</v>
      </c>
      <c r="AW507" s="13" t="s">
        <v>41</v>
      </c>
      <c r="AX507" s="13" t="s">
        <v>80</v>
      </c>
      <c r="AY507" s="257" t="s">
        <v>173</v>
      </c>
    </row>
    <row r="508" s="13" customFormat="1">
      <c r="A508" s="13"/>
      <c r="B508" s="247"/>
      <c r="C508" s="248"/>
      <c r="D508" s="242" t="s">
        <v>189</v>
      </c>
      <c r="E508" s="249" t="s">
        <v>39</v>
      </c>
      <c r="F508" s="250" t="s">
        <v>706</v>
      </c>
      <c r="G508" s="248"/>
      <c r="H508" s="251">
        <v>61.738</v>
      </c>
      <c r="I508" s="252"/>
      <c r="J508" s="248"/>
      <c r="K508" s="248"/>
      <c r="L508" s="253"/>
      <c r="M508" s="254"/>
      <c r="N508" s="255"/>
      <c r="O508" s="255"/>
      <c r="P508" s="255"/>
      <c r="Q508" s="255"/>
      <c r="R508" s="255"/>
      <c r="S508" s="255"/>
      <c r="T508" s="255"/>
      <c r="U508" s="256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7" t="s">
        <v>189</v>
      </c>
      <c r="AU508" s="257" t="s">
        <v>87</v>
      </c>
      <c r="AV508" s="13" t="s">
        <v>89</v>
      </c>
      <c r="AW508" s="13" t="s">
        <v>41</v>
      </c>
      <c r="AX508" s="13" t="s">
        <v>80</v>
      </c>
      <c r="AY508" s="257" t="s">
        <v>173</v>
      </c>
    </row>
    <row r="509" s="14" customFormat="1">
      <c r="A509" s="14"/>
      <c r="B509" s="258"/>
      <c r="C509" s="259"/>
      <c r="D509" s="242" t="s">
        <v>189</v>
      </c>
      <c r="E509" s="260" t="s">
        <v>126</v>
      </c>
      <c r="F509" s="261" t="s">
        <v>191</v>
      </c>
      <c r="G509" s="259"/>
      <c r="H509" s="262">
        <v>455.69799999999998</v>
      </c>
      <c r="I509" s="263"/>
      <c r="J509" s="259"/>
      <c r="K509" s="259"/>
      <c r="L509" s="264"/>
      <c r="M509" s="265"/>
      <c r="N509" s="266"/>
      <c r="O509" s="266"/>
      <c r="P509" s="266"/>
      <c r="Q509" s="266"/>
      <c r="R509" s="266"/>
      <c r="S509" s="266"/>
      <c r="T509" s="266"/>
      <c r="U509" s="267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8" t="s">
        <v>189</v>
      </c>
      <c r="AU509" s="268" t="s">
        <v>87</v>
      </c>
      <c r="AV509" s="14" t="s">
        <v>181</v>
      </c>
      <c r="AW509" s="14" t="s">
        <v>41</v>
      </c>
      <c r="AX509" s="14" t="s">
        <v>87</v>
      </c>
      <c r="AY509" s="268" t="s">
        <v>173</v>
      </c>
    </row>
    <row r="510" s="2" customFormat="1" ht="21.75" customHeight="1">
      <c r="A510" s="40"/>
      <c r="B510" s="41"/>
      <c r="C510" s="229" t="s">
        <v>707</v>
      </c>
      <c r="D510" s="229" t="s">
        <v>176</v>
      </c>
      <c r="E510" s="230" t="s">
        <v>708</v>
      </c>
      <c r="F510" s="231" t="s">
        <v>709</v>
      </c>
      <c r="G510" s="232" t="s">
        <v>124</v>
      </c>
      <c r="H510" s="233">
        <v>457.92700000000002</v>
      </c>
      <c r="I510" s="234"/>
      <c r="J510" s="235">
        <f>ROUND(I510*H510,2)</f>
        <v>0</v>
      </c>
      <c r="K510" s="231" t="s">
        <v>180</v>
      </c>
      <c r="L510" s="46"/>
      <c r="M510" s="236" t="s">
        <v>39</v>
      </c>
      <c r="N510" s="237" t="s">
        <v>53</v>
      </c>
      <c r="O510" s="87"/>
      <c r="P510" s="238">
        <f>O510*H510</f>
        <v>0</v>
      </c>
      <c r="Q510" s="238">
        <v>0</v>
      </c>
      <c r="R510" s="238">
        <f>Q510*H510</f>
        <v>0</v>
      </c>
      <c r="S510" s="238">
        <v>0</v>
      </c>
      <c r="T510" s="238">
        <f>S510*H510</f>
        <v>0</v>
      </c>
      <c r="U510" s="239" t="s">
        <v>39</v>
      </c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40" t="s">
        <v>667</v>
      </c>
      <c r="AT510" s="240" t="s">
        <v>176</v>
      </c>
      <c r="AU510" s="240" t="s">
        <v>87</v>
      </c>
      <c r="AY510" s="18" t="s">
        <v>173</v>
      </c>
      <c r="BE510" s="241">
        <f>IF(N510="základní",J510,0)</f>
        <v>0</v>
      </c>
      <c r="BF510" s="241">
        <f>IF(N510="snížená",J510,0)</f>
        <v>0</v>
      </c>
      <c r="BG510" s="241">
        <f>IF(N510="zákl. přenesená",J510,0)</f>
        <v>0</v>
      </c>
      <c r="BH510" s="241">
        <f>IF(N510="sníž. přenesená",J510,0)</f>
        <v>0</v>
      </c>
      <c r="BI510" s="241">
        <f>IF(N510="nulová",J510,0)</f>
        <v>0</v>
      </c>
      <c r="BJ510" s="18" t="s">
        <v>181</v>
      </c>
      <c r="BK510" s="241">
        <f>ROUND(I510*H510,2)</f>
        <v>0</v>
      </c>
      <c r="BL510" s="18" t="s">
        <v>667</v>
      </c>
      <c r="BM510" s="240" t="s">
        <v>710</v>
      </c>
    </row>
    <row r="511" s="2" customFormat="1">
      <c r="A511" s="40"/>
      <c r="B511" s="41"/>
      <c r="C511" s="42"/>
      <c r="D511" s="242" t="s">
        <v>183</v>
      </c>
      <c r="E511" s="42"/>
      <c r="F511" s="243" t="s">
        <v>711</v>
      </c>
      <c r="G511" s="42"/>
      <c r="H511" s="42"/>
      <c r="I511" s="150"/>
      <c r="J511" s="42"/>
      <c r="K511" s="42"/>
      <c r="L511" s="46"/>
      <c r="M511" s="244"/>
      <c r="N511" s="245"/>
      <c r="O511" s="87"/>
      <c r="P511" s="87"/>
      <c r="Q511" s="87"/>
      <c r="R511" s="87"/>
      <c r="S511" s="87"/>
      <c r="T511" s="87"/>
      <c r="U511" s="88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8" t="s">
        <v>183</v>
      </c>
      <c r="AU511" s="18" t="s">
        <v>87</v>
      </c>
    </row>
    <row r="512" s="2" customFormat="1">
      <c r="A512" s="40"/>
      <c r="B512" s="41"/>
      <c r="C512" s="42"/>
      <c r="D512" s="242" t="s">
        <v>185</v>
      </c>
      <c r="E512" s="42"/>
      <c r="F512" s="246" t="s">
        <v>712</v>
      </c>
      <c r="G512" s="42"/>
      <c r="H512" s="42"/>
      <c r="I512" s="150"/>
      <c r="J512" s="42"/>
      <c r="K512" s="42"/>
      <c r="L512" s="46"/>
      <c r="M512" s="244"/>
      <c r="N512" s="245"/>
      <c r="O512" s="87"/>
      <c r="P512" s="87"/>
      <c r="Q512" s="87"/>
      <c r="R512" s="87"/>
      <c r="S512" s="87"/>
      <c r="T512" s="87"/>
      <c r="U512" s="88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8" t="s">
        <v>185</v>
      </c>
      <c r="AU512" s="18" t="s">
        <v>87</v>
      </c>
    </row>
    <row r="513" s="2" customFormat="1">
      <c r="A513" s="40"/>
      <c r="B513" s="41"/>
      <c r="C513" s="42"/>
      <c r="D513" s="242" t="s">
        <v>187</v>
      </c>
      <c r="E513" s="42"/>
      <c r="F513" s="246" t="s">
        <v>713</v>
      </c>
      <c r="G513" s="42"/>
      <c r="H513" s="42"/>
      <c r="I513" s="150"/>
      <c r="J513" s="42"/>
      <c r="K513" s="42"/>
      <c r="L513" s="46"/>
      <c r="M513" s="244"/>
      <c r="N513" s="245"/>
      <c r="O513" s="87"/>
      <c r="P513" s="87"/>
      <c r="Q513" s="87"/>
      <c r="R513" s="87"/>
      <c r="S513" s="87"/>
      <c r="T513" s="87"/>
      <c r="U513" s="88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8" t="s">
        <v>187</v>
      </c>
      <c r="AU513" s="18" t="s">
        <v>87</v>
      </c>
    </row>
    <row r="514" s="13" customFormat="1">
      <c r="A514" s="13"/>
      <c r="B514" s="247"/>
      <c r="C514" s="248"/>
      <c r="D514" s="242" t="s">
        <v>189</v>
      </c>
      <c r="E514" s="249" t="s">
        <v>39</v>
      </c>
      <c r="F514" s="250" t="s">
        <v>126</v>
      </c>
      <c r="G514" s="248"/>
      <c r="H514" s="251">
        <v>455.69799999999998</v>
      </c>
      <c r="I514" s="252"/>
      <c r="J514" s="248"/>
      <c r="K514" s="248"/>
      <c r="L514" s="253"/>
      <c r="M514" s="254"/>
      <c r="N514" s="255"/>
      <c r="O514" s="255"/>
      <c r="P514" s="255"/>
      <c r="Q514" s="255"/>
      <c r="R514" s="255"/>
      <c r="S514" s="255"/>
      <c r="T514" s="255"/>
      <c r="U514" s="256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7" t="s">
        <v>189</v>
      </c>
      <c r="AU514" s="257" t="s">
        <v>87</v>
      </c>
      <c r="AV514" s="13" t="s">
        <v>89</v>
      </c>
      <c r="AW514" s="13" t="s">
        <v>41</v>
      </c>
      <c r="AX514" s="13" t="s">
        <v>80</v>
      </c>
      <c r="AY514" s="257" t="s">
        <v>173</v>
      </c>
    </row>
    <row r="515" s="13" customFormat="1">
      <c r="A515" s="13"/>
      <c r="B515" s="247"/>
      <c r="C515" s="248"/>
      <c r="D515" s="242" t="s">
        <v>189</v>
      </c>
      <c r="E515" s="249" t="s">
        <v>39</v>
      </c>
      <c r="F515" s="250" t="s">
        <v>146</v>
      </c>
      <c r="G515" s="248"/>
      <c r="H515" s="251">
        <v>2.2290000000000001</v>
      </c>
      <c r="I515" s="252"/>
      <c r="J515" s="248"/>
      <c r="K515" s="248"/>
      <c r="L515" s="253"/>
      <c r="M515" s="254"/>
      <c r="N515" s="255"/>
      <c r="O515" s="255"/>
      <c r="P515" s="255"/>
      <c r="Q515" s="255"/>
      <c r="R515" s="255"/>
      <c r="S515" s="255"/>
      <c r="T515" s="255"/>
      <c r="U515" s="256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7" t="s">
        <v>189</v>
      </c>
      <c r="AU515" s="257" t="s">
        <v>87</v>
      </c>
      <c r="AV515" s="13" t="s">
        <v>89</v>
      </c>
      <c r="AW515" s="13" t="s">
        <v>41</v>
      </c>
      <c r="AX515" s="13" t="s">
        <v>80</v>
      </c>
      <c r="AY515" s="257" t="s">
        <v>173</v>
      </c>
    </row>
    <row r="516" s="14" customFormat="1">
      <c r="A516" s="14"/>
      <c r="B516" s="258"/>
      <c r="C516" s="259"/>
      <c r="D516" s="242" t="s">
        <v>189</v>
      </c>
      <c r="E516" s="260" t="s">
        <v>39</v>
      </c>
      <c r="F516" s="261" t="s">
        <v>191</v>
      </c>
      <c r="G516" s="259"/>
      <c r="H516" s="262">
        <v>457.92700000000002</v>
      </c>
      <c r="I516" s="263"/>
      <c r="J516" s="259"/>
      <c r="K516" s="259"/>
      <c r="L516" s="264"/>
      <c r="M516" s="265"/>
      <c r="N516" s="266"/>
      <c r="O516" s="266"/>
      <c r="P516" s="266"/>
      <c r="Q516" s="266"/>
      <c r="R516" s="266"/>
      <c r="S516" s="266"/>
      <c r="T516" s="266"/>
      <c r="U516" s="267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8" t="s">
        <v>189</v>
      </c>
      <c r="AU516" s="268" t="s">
        <v>87</v>
      </c>
      <c r="AV516" s="14" t="s">
        <v>181</v>
      </c>
      <c r="AW516" s="14" t="s">
        <v>41</v>
      </c>
      <c r="AX516" s="14" t="s">
        <v>87</v>
      </c>
      <c r="AY516" s="268" t="s">
        <v>173</v>
      </c>
    </row>
    <row r="517" s="2" customFormat="1" ht="21.75" customHeight="1">
      <c r="A517" s="40"/>
      <c r="B517" s="41"/>
      <c r="C517" s="229" t="s">
        <v>714</v>
      </c>
      <c r="D517" s="229" t="s">
        <v>176</v>
      </c>
      <c r="E517" s="230" t="s">
        <v>715</v>
      </c>
      <c r="F517" s="231" t="s">
        <v>716</v>
      </c>
      <c r="G517" s="232" t="s">
        <v>124</v>
      </c>
      <c r="H517" s="233">
        <v>2580.9479999999999</v>
      </c>
      <c r="I517" s="234"/>
      <c r="J517" s="235">
        <f>ROUND(I517*H517,2)</f>
        <v>0</v>
      </c>
      <c r="K517" s="231" t="s">
        <v>180</v>
      </c>
      <c r="L517" s="46"/>
      <c r="M517" s="236" t="s">
        <v>39</v>
      </c>
      <c r="N517" s="237" t="s">
        <v>53</v>
      </c>
      <c r="O517" s="87"/>
      <c r="P517" s="238">
        <f>O517*H517</f>
        <v>0</v>
      </c>
      <c r="Q517" s="238">
        <v>0</v>
      </c>
      <c r="R517" s="238">
        <f>Q517*H517</f>
        <v>0</v>
      </c>
      <c r="S517" s="238">
        <v>0</v>
      </c>
      <c r="T517" s="238">
        <f>S517*H517</f>
        <v>0</v>
      </c>
      <c r="U517" s="239" t="s">
        <v>39</v>
      </c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40" t="s">
        <v>667</v>
      </c>
      <c r="AT517" s="240" t="s">
        <v>176</v>
      </c>
      <c r="AU517" s="240" t="s">
        <v>87</v>
      </c>
      <c r="AY517" s="18" t="s">
        <v>173</v>
      </c>
      <c r="BE517" s="241">
        <f>IF(N517="základní",J517,0)</f>
        <v>0</v>
      </c>
      <c r="BF517" s="241">
        <f>IF(N517="snížená",J517,0)</f>
        <v>0</v>
      </c>
      <c r="BG517" s="241">
        <f>IF(N517="zákl. přenesená",J517,0)</f>
        <v>0</v>
      </c>
      <c r="BH517" s="241">
        <f>IF(N517="sníž. přenesená",J517,0)</f>
        <v>0</v>
      </c>
      <c r="BI517" s="241">
        <f>IF(N517="nulová",J517,0)</f>
        <v>0</v>
      </c>
      <c r="BJ517" s="18" t="s">
        <v>181</v>
      </c>
      <c r="BK517" s="241">
        <f>ROUND(I517*H517,2)</f>
        <v>0</v>
      </c>
      <c r="BL517" s="18" t="s">
        <v>667</v>
      </c>
      <c r="BM517" s="240" t="s">
        <v>717</v>
      </c>
    </row>
    <row r="518" s="2" customFormat="1">
      <c r="A518" s="40"/>
      <c r="B518" s="41"/>
      <c r="C518" s="42"/>
      <c r="D518" s="242" t="s">
        <v>183</v>
      </c>
      <c r="E518" s="42"/>
      <c r="F518" s="243" t="s">
        <v>718</v>
      </c>
      <c r="G518" s="42"/>
      <c r="H518" s="42"/>
      <c r="I518" s="150"/>
      <c r="J518" s="42"/>
      <c r="K518" s="42"/>
      <c r="L518" s="46"/>
      <c r="M518" s="244"/>
      <c r="N518" s="245"/>
      <c r="O518" s="87"/>
      <c r="P518" s="87"/>
      <c r="Q518" s="87"/>
      <c r="R518" s="87"/>
      <c r="S518" s="87"/>
      <c r="T518" s="87"/>
      <c r="U518" s="88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8" t="s">
        <v>183</v>
      </c>
      <c r="AU518" s="18" t="s">
        <v>87</v>
      </c>
    </row>
    <row r="519" s="2" customFormat="1">
      <c r="A519" s="40"/>
      <c r="B519" s="41"/>
      <c r="C519" s="42"/>
      <c r="D519" s="242" t="s">
        <v>185</v>
      </c>
      <c r="E519" s="42"/>
      <c r="F519" s="246" t="s">
        <v>719</v>
      </c>
      <c r="G519" s="42"/>
      <c r="H519" s="42"/>
      <c r="I519" s="150"/>
      <c r="J519" s="42"/>
      <c r="K519" s="42"/>
      <c r="L519" s="46"/>
      <c r="M519" s="244"/>
      <c r="N519" s="245"/>
      <c r="O519" s="87"/>
      <c r="P519" s="87"/>
      <c r="Q519" s="87"/>
      <c r="R519" s="87"/>
      <c r="S519" s="87"/>
      <c r="T519" s="87"/>
      <c r="U519" s="88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8" t="s">
        <v>185</v>
      </c>
      <c r="AU519" s="18" t="s">
        <v>87</v>
      </c>
    </row>
    <row r="520" s="2" customFormat="1">
      <c r="A520" s="40"/>
      <c r="B520" s="41"/>
      <c r="C520" s="42"/>
      <c r="D520" s="242" t="s">
        <v>187</v>
      </c>
      <c r="E520" s="42"/>
      <c r="F520" s="246" t="s">
        <v>720</v>
      </c>
      <c r="G520" s="42"/>
      <c r="H520" s="42"/>
      <c r="I520" s="150"/>
      <c r="J520" s="42"/>
      <c r="K520" s="42"/>
      <c r="L520" s="46"/>
      <c r="M520" s="244"/>
      <c r="N520" s="245"/>
      <c r="O520" s="87"/>
      <c r="P520" s="87"/>
      <c r="Q520" s="87"/>
      <c r="R520" s="87"/>
      <c r="S520" s="87"/>
      <c r="T520" s="87"/>
      <c r="U520" s="88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8" t="s">
        <v>187</v>
      </c>
      <c r="AU520" s="18" t="s">
        <v>87</v>
      </c>
    </row>
    <row r="521" s="13" customFormat="1">
      <c r="A521" s="13"/>
      <c r="B521" s="247"/>
      <c r="C521" s="248"/>
      <c r="D521" s="242" t="s">
        <v>189</v>
      </c>
      <c r="E521" s="249" t="s">
        <v>39</v>
      </c>
      <c r="F521" s="250" t="s">
        <v>122</v>
      </c>
      <c r="G521" s="248"/>
      <c r="H521" s="251">
        <v>2580.9479999999999</v>
      </c>
      <c r="I521" s="252"/>
      <c r="J521" s="248"/>
      <c r="K521" s="248"/>
      <c r="L521" s="253"/>
      <c r="M521" s="254"/>
      <c r="N521" s="255"/>
      <c r="O521" s="255"/>
      <c r="P521" s="255"/>
      <c r="Q521" s="255"/>
      <c r="R521" s="255"/>
      <c r="S521" s="255"/>
      <c r="T521" s="255"/>
      <c r="U521" s="256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7" t="s">
        <v>189</v>
      </c>
      <c r="AU521" s="257" t="s">
        <v>87</v>
      </c>
      <c r="AV521" s="13" t="s">
        <v>89</v>
      </c>
      <c r="AW521" s="13" t="s">
        <v>41</v>
      </c>
      <c r="AX521" s="13" t="s">
        <v>80</v>
      </c>
      <c r="AY521" s="257" t="s">
        <v>173</v>
      </c>
    </row>
    <row r="522" s="14" customFormat="1">
      <c r="A522" s="14"/>
      <c r="B522" s="258"/>
      <c r="C522" s="259"/>
      <c r="D522" s="242" t="s">
        <v>189</v>
      </c>
      <c r="E522" s="260" t="s">
        <v>39</v>
      </c>
      <c r="F522" s="261" t="s">
        <v>191</v>
      </c>
      <c r="G522" s="259"/>
      <c r="H522" s="262">
        <v>2580.9479999999999</v>
      </c>
      <c r="I522" s="263"/>
      <c r="J522" s="259"/>
      <c r="K522" s="259"/>
      <c r="L522" s="264"/>
      <c r="M522" s="265"/>
      <c r="N522" s="266"/>
      <c r="O522" s="266"/>
      <c r="P522" s="266"/>
      <c r="Q522" s="266"/>
      <c r="R522" s="266"/>
      <c r="S522" s="266"/>
      <c r="T522" s="266"/>
      <c r="U522" s="267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8" t="s">
        <v>189</v>
      </c>
      <c r="AU522" s="268" t="s">
        <v>87</v>
      </c>
      <c r="AV522" s="14" t="s">
        <v>181</v>
      </c>
      <c r="AW522" s="14" t="s">
        <v>41</v>
      </c>
      <c r="AX522" s="14" t="s">
        <v>87</v>
      </c>
      <c r="AY522" s="268" t="s">
        <v>173</v>
      </c>
    </row>
    <row r="523" s="2" customFormat="1" ht="21.75" customHeight="1">
      <c r="A523" s="40"/>
      <c r="B523" s="41"/>
      <c r="C523" s="229" t="s">
        <v>721</v>
      </c>
      <c r="D523" s="229" t="s">
        <v>176</v>
      </c>
      <c r="E523" s="230" t="s">
        <v>722</v>
      </c>
      <c r="F523" s="231" t="s">
        <v>723</v>
      </c>
      <c r="G523" s="232" t="s">
        <v>124</v>
      </c>
      <c r="H523" s="233">
        <v>0.61899999999999999</v>
      </c>
      <c r="I523" s="234"/>
      <c r="J523" s="235">
        <f>ROUND(I523*H523,2)</f>
        <v>0</v>
      </c>
      <c r="K523" s="231" t="s">
        <v>180</v>
      </c>
      <c r="L523" s="46"/>
      <c r="M523" s="236" t="s">
        <v>39</v>
      </c>
      <c r="N523" s="237" t="s">
        <v>53</v>
      </c>
      <c r="O523" s="87"/>
      <c r="P523" s="238">
        <f>O523*H523</f>
        <v>0</v>
      </c>
      <c r="Q523" s="238">
        <v>0</v>
      </c>
      <c r="R523" s="238">
        <f>Q523*H523</f>
        <v>0</v>
      </c>
      <c r="S523" s="238">
        <v>0</v>
      </c>
      <c r="T523" s="238">
        <f>S523*H523</f>
        <v>0</v>
      </c>
      <c r="U523" s="239" t="s">
        <v>39</v>
      </c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40" t="s">
        <v>667</v>
      </c>
      <c r="AT523" s="240" t="s">
        <v>176</v>
      </c>
      <c r="AU523" s="240" t="s">
        <v>87</v>
      </c>
      <c r="AY523" s="18" t="s">
        <v>173</v>
      </c>
      <c r="BE523" s="241">
        <f>IF(N523="základní",J523,0)</f>
        <v>0</v>
      </c>
      <c r="BF523" s="241">
        <f>IF(N523="snížená",J523,0)</f>
        <v>0</v>
      </c>
      <c r="BG523" s="241">
        <f>IF(N523="zákl. přenesená",J523,0)</f>
        <v>0</v>
      </c>
      <c r="BH523" s="241">
        <f>IF(N523="sníž. přenesená",J523,0)</f>
        <v>0</v>
      </c>
      <c r="BI523" s="241">
        <f>IF(N523="nulová",J523,0)</f>
        <v>0</v>
      </c>
      <c r="BJ523" s="18" t="s">
        <v>181</v>
      </c>
      <c r="BK523" s="241">
        <f>ROUND(I523*H523,2)</f>
        <v>0</v>
      </c>
      <c r="BL523" s="18" t="s">
        <v>667</v>
      </c>
      <c r="BM523" s="240" t="s">
        <v>724</v>
      </c>
    </row>
    <row r="524" s="2" customFormat="1">
      <c r="A524" s="40"/>
      <c r="B524" s="41"/>
      <c r="C524" s="42"/>
      <c r="D524" s="242" t="s">
        <v>183</v>
      </c>
      <c r="E524" s="42"/>
      <c r="F524" s="243" t="s">
        <v>725</v>
      </c>
      <c r="G524" s="42"/>
      <c r="H524" s="42"/>
      <c r="I524" s="150"/>
      <c r="J524" s="42"/>
      <c r="K524" s="42"/>
      <c r="L524" s="46"/>
      <c r="M524" s="244"/>
      <c r="N524" s="245"/>
      <c r="O524" s="87"/>
      <c r="P524" s="87"/>
      <c r="Q524" s="87"/>
      <c r="R524" s="87"/>
      <c r="S524" s="87"/>
      <c r="T524" s="87"/>
      <c r="U524" s="88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8" t="s">
        <v>183</v>
      </c>
      <c r="AU524" s="18" t="s">
        <v>87</v>
      </c>
    </row>
    <row r="525" s="2" customFormat="1">
      <c r="A525" s="40"/>
      <c r="B525" s="41"/>
      <c r="C525" s="42"/>
      <c r="D525" s="242" t="s">
        <v>185</v>
      </c>
      <c r="E525" s="42"/>
      <c r="F525" s="246" t="s">
        <v>719</v>
      </c>
      <c r="G525" s="42"/>
      <c r="H525" s="42"/>
      <c r="I525" s="150"/>
      <c r="J525" s="42"/>
      <c r="K525" s="42"/>
      <c r="L525" s="46"/>
      <c r="M525" s="244"/>
      <c r="N525" s="245"/>
      <c r="O525" s="87"/>
      <c r="P525" s="87"/>
      <c r="Q525" s="87"/>
      <c r="R525" s="87"/>
      <c r="S525" s="87"/>
      <c r="T525" s="87"/>
      <c r="U525" s="88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8" t="s">
        <v>185</v>
      </c>
      <c r="AU525" s="18" t="s">
        <v>87</v>
      </c>
    </row>
    <row r="526" s="2" customFormat="1">
      <c r="A526" s="40"/>
      <c r="B526" s="41"/>
      <c r="C526" s="42"/>
      <c r="D526" s="242" t="s">
        <v>187</v>
      </c>
      <c r="E526" s="42"/>
      <c r="F526" s="246" t="s">
        <v>726</v>
      </c>
      <c r="G526" s="42"/>
      <c r="H526" s="42"/>
      <c r="I526" s="150"/>
      <c r="J526" s="42"/>
      <c r="K526" s="42"/>
      <c r="L526" s="46"/>
      <c r="M526" s="244"/>
      <c r="N526" s="245"/>
      <c r="O526" s="87"/>
      <c r="P526" s="87"/>
      <c r="Q526" s="87"/>
      <c r="R526" s="87"/>
      <c r="S526" s="87"/>
      <c r="T526" s="87"/>
      <c r="U526" s="88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8" t="s">
        <v>187</v>
      </c>
      <c r="AU526" s="18" t="s">
        <v>87</v>
      </c>
    </row>
    <row r="527" s="13" customFormat="1">
      <c r="A527" s="13"/>
      <c r="B527" s="247"/>
      <c r="C527" s="248"/>
      <c r="D527" s="242" t="s">
        <v>189</v>
      </c>
      <c r="E527" s="249" t="s">
        <v>39</v>
      </c>
      <c r="F527" s="250" t="s">
        <v>727</v>
      </c>
      <c r="G527" s="248"/>
      <c r="H527" s="251">
        <v>0.19700000000000001</v>
      </c>
      <c r="I527" s="252"/>
      <c r="J527" s="248"/>
      <c r="K527" s="248"/>
      <c r="L527" s="253"/>
      <c r="M527" s="254"/>
      <c r="N527" s="255"/>
      <c r="O527" s="255"/>
      <c r="P527" s="255"/>
      <c r="Q527" s="255"/>
      <c r="R527" s="255"/>
      <c r="S527" s="255"/>
      <c r="T527" s="255"/>
      <c r="U527" s="256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7" t="s">
        <v>189</v>
      </c>
      <c r="AU527" s="257" t="s">
        <v>87</v>
      </c>
      <c r="AV527" s="13" t="s">
        <v>89</v>
      </c>
      <c r="AW527" s="13" t="s">
        <v>41</v>
      </c>
      <c r="AX527" s="13" t="s">
        <v>80</v>
      </c>
      <c r="AY527" s="257" t="s">
        <v>173</v>
      </c>
    </row>
    <row r="528" s="13" customFormat="1">
      <c r="A528" s="13"/>
      <c r="B528" s="247"/>
      <c r="C528" s="248"/>
      <c r="D528" s="242" t="s">
        <v>189</v>
      </c>
      <c r="E528" s="249" t="s">
        <v>39</v>
      </c>
      <c r="F528" s="250" t="s">
        <v>728</v>
      </c>
      <c r="G528" s="248"/>
      <c r="H528" s="251">
        <v>0.02</v>
      </c>
      <c r="I528" s="252"/>
      <c r="J528" s="248"/>
      <c r="K528" s="248"/>
      <c r="L528" s="253"/>
      <c r="M528" s="254"/>
      <c r="N528" s="255"/>
      <c r="O528" s="255"/>
      <c r="P528" s="255"/>
      <c r="Q528" s="255"/>
      <c r="R528" s="255"/>
      <c r="S528" s="255"/>
      <c r="T528" s="255"/>
      <c r="U528" s="256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7" t="s">
        <v>189</v>
      </c>
      <c r="AU528" s="257" t="s">
        <v>87</v>
      </c>
      <c r="AV528" s="13" t="s">
        <v>89</v>
      </c>
      <c r="AW528" s="13" t="s">
        <v>41</v>
      </c>
      <c r="AX528" s="13" t="s">
        <v>80</v>
      </c>
      <c r="AY528" s="257" t="s">
        <v>173</v>
      </c>
    </row>
    <row r="529" s="13" customFormat="1">
      <c r="A529" s="13"/>
      <c r="B529" s="247"/>
      <c r="C529" s="248"/>
      <c r="D529" s="242" t="s">
        <v>189</v>
      </c>
      <c r="E529" s="249" t="s">
        <v>39</v>
      </c>
      <c r="F529" s="250" t="s">
        <v>729</v>
      </c>
      <c r="G529" s="248"/>
      <c r="H529" s="251">
        <v>0.0030000000000000001</v>
      </c>
      <c r="I529" s="252"/>
      <c r="J529" s="248"/>
      <c r="K529" s="248"/>
      <c r="L529" s="253"/>
      <c r="M529" s="254"/>
      <c r="N529" s="255"/>
      <c r="O529" s="255"/>
      <c r="P529" s="255"/>
      <c r="Q529" s="255"/>
      <c r="R529" s="255"/>
      <c r="S529" s="255"/>
      <c r="T529" s="255"/>
      <c r="U529" s="256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7" t="s">
        <v>189</v>
      </c>
      <c r="AU529" s="257" t="s">
        <v>87</v>
      </c>
      <c r="AV529" s="13" t="s">
        <v>89</v>
      </c>
      <c r="AW529" s="13" t="s">
        <v>41</v>
      </c>
      <c r="AX529" s="13" t="s">
        <v>80</v>
      </c>
      <c r="AY529" s="257" t="s">
        <v>173</v>
      </c>
    </row>
    <row r="530" s="13" customFormat="1">
      <c r="A530" s="13"/>
      <c r="B530" s="247"/>
      <c r="C530" s="248"/>
      <c r="D530" s="242" t="s">
        <v>189</v>
      </c>
      <c r="E530" s="249" t="s">
        <v>39</v>
      </c>
      <c r="F530" s="250" t="s">
        <v>730</v>
      </c>
      <c r="G530" s="248"/>
      <c r="H530" s="251">
        <v>0.108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5"/>
      <c r="U530" s="256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7" t="s">
        <v>189</v>
      </c>
      <c r="AU530" s="257" t="s">
        <v>87</v>
      </c>
      <c r="AV530" s="13" t="s">
        <v>89</v>
      </c>
      <c r="AW530" s="13" t="s">
        <v>41</v>
      </c>
      <c r="AX530" s="13" t="s">
        <v>80</v>
      </c>
      <c r="AY530" s="257" t="s">
        <v>173</v>
      </c>
    </row>
    <row r="531" s="13" customFormat="1">
      <c r="A531" s="13"/>
      <c r="B531" s="247"/>
      <c r="C531" s="248"/>
      <c r="D531" s="242" t="s">
        <v>189</v>
      </c>
      <c r="E531" s="249" t="s">
        <v>39</v>
      </c>
      <c r="F531" s="250" t="s">
        <v>731</v>
      </c>
      <c r="G531" s="248"/>
      <c r="H531" s="251">
        <v>0.183</v>
      </c>
      <c r="I531" s="252"/>
      <c r="J531" s="248"/>
      <c r="K531" s="248"/>
      <c r="L531" s="253"/>
      <c r="M531" s="254"/>
      <c r="N531" s="255"/>
      <c r="O531" s="255"/>
      <c r="P531" s="255"/>
      <c r="Q531" s="255"/>
      <c r="R531" s="255"/>
      <c r="S531" s="255"/>
      <c r="T531" s="255"/>
      <c r="U531" s="256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7" t="s">
        <v>189</v>
      </c>
      <c r="AU531" s="257" t="s">
        <v>87</v>
      </c>
      <c r="AV531" s="13" t="s">
        <v>89</v>
      </c>
      <c r="AW531" s="13" t="s">
        <v>41</v>
      </c>
      <c r="AX531" s="13" t="s">
        <v>80</v>
      </c>
      <c r="AY531" s="257" t="s">
        <v>173</v>
      </c>
    </row>
    <row r="532" s="13" customFormat="1">
      <c r="A532" s="13"/>
      <c r="B532" s="247"/>
      <c r="C532" s="248"/>
      <c r="D532" s="242" t="s">
        <v>189</v>
      </c>
      <c r="E532" s="249" t="s">
        <v>39</v>
      </c>
      <c r="F532" s="250" t="s">
        <v>732</v>
      </c>
      <c r="G532" s="248"/>
      <c r="H532" s="251">
        <v>0.0089999999999999993</v>
      </c>
      <c r="I532" s="252"/>
      <c r="J532" s="248"/>
      <c r="K532" s="248"/>
      <c r="L532" s="253"/>
      <c r="M532" s="254"/>
      <c r="N532" s="255"/>
      <c r="O532" s="255"/>
      <c r="P532" s="255"/>
      <c r="Q532" s="255"/>
      <c r="R532" s="255"/>
      <c r="S532" s="255"/>
      <c r="T532" s="255"/>
      <c r="U532" s="256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7" t="s">
        <v>189</v>
      </c>
      <c r="AU532" s="257" t="s">
        <v>87</v>
      </c>
      <c r="AV532" s="13" t="s">
        <v>89</v>
      </c>
      <c r="AW532" s="13" t="s">
        <v>41</v>
      </c>
      <c r="AX532" s="13" t="s">
        <v>80</v>
      </c>
      <c r="AY532" s="257" t="s">
        <v>173</v>
      </c>
    </row>
    <row r="533" s="13" customFormat="1">
      <c r="A533" s="13"/>
      <c r="B533" s="247"/>
      <c r="C533" s="248"/>
      <c r="D533" s="242" t="s">
        <v>189</v>
      </c>
      <c r="E533" s="249" t="s">
        <v>39</v>
      </c>
      <c r="F533" s="250" t="s">
        <v>733</v>
      </c>
      <c r="G533" s="248"/>
      <c r="H533" s="251">
        <v>0.0030000000000000001</v>
      </c>
      <c r="I533" s="252"/>
      <c r="J533" s="248"/>
      <c r="K533" s="248"/>
      <c r="L533" s="253"/>
      <c r="M533" s="254"/>
      <c r="N533" s="255"/>
      <c r="O533" s="255"/>
      <c r="P533" s="255"/>
      <c r="Q533" s="255"/>
      <c r="R533" s="255"/>
      <c r="S533" s="255"/>
      <c r="T533" s="255"/>
      <c r="U533" s="256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7" t="s">
        <v>189</v>
      </c>
      <c r="AU533" s="257" t="s">
        <v>87</v>
      </c>
      <c r="AV533" s="13" t="s">
        <v>89</v>
      </c>
      <c r="AW533" s="13" t="s">
        <v>41</v>
      </c>
      <c r="AX533" s="13" t="s">
        <v>80</v>
      </c>
      <c r="AY533" s="257" t="s">
        <v>173</v>
      </c>
    </row>
    <row r="534" s="13" customFormat="1">
      <c r="A534" s="13"/>
      <c r="B534" s="247"/>
      <c r="C534" s="248"/>
      <c r="D534" s="242" t="s">
        <v>189</v>
      </c>
      <c r="E534" s="249" t="s">
        <v>39</v>
      </c>
      <c r="F534" s="250" t="s">
        <v>734</v>
      </c>
      <c r="G534" s="248"/>
      <c r="H534" s="251">
        <v>0.096000000000000002</v>
      </c>
      <c r="I534" s="252"/>
      <c r="J534" s="248"/>
      <c r="K534" s="248"/>
      <c r="L534" s="253"/>
      <c r="M534" s="254"/>
      <c r="N534" s="255"/>
      <c r="O534" s="255"/>
      <c r="P534" s="255"/>
      <c r="Q534" s="255"/>
      <c r="R534" s="255"/>
      <c r="S534" s="255"/>
      <c r="T534" s="255"/>
      <c r="U534" s="256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7" t="s">
        <v>189</v>
      </c>
      <c r="AU534" s="257" t="s">
        <v>87</v>
      </c>
      <c r="AV534" s="13" t="s">
        <v>89</v>
      </c>
      <c r="AW534" s="13" t="s">
        <v>41</v>
      </c>
      <c r="AX534" s="13" t="s">
        <v>80</v>
      </c>
      <c r="AY534" s="257" t="s">
        <v>173</v>
      </c>
    </row>
    <row r="535" s="14" customFormat="1">
      <c r="A535" s="14"/>
      <c r="B535" s="258"/>
      <c r="C535" s="259"/>
      <c r="D535" s="242" t="s">
        <v>189</v>
      </c>
      <c r="E535" s="260" t="s">
        <v>39</v>
      </c>
      <c r="F535" s="261" t="s">
        <v>191</v>
      </c>
      <c r="G535" s="259"/>
      <c r="H535" s="262">
        <v>0.61899999999999999</v>
      </c>
      <c r="I535" s="263"/>
      <c r="J535" s="259"/>
      <c r="K535" s="259"/>
      <c r="L535" s="264"/>
      <c r="M535" s="300"/>
      <c r="N535" s="301"/>
      <c r="O535" s="301"/>
      <c r="P535" s="301"/>
      <c r="Q535" s="301"/>
      <c r="R535" s="301"/>
      <c r="S535" s="301"/>
      <c r="T535" s="301"/>
      <c r="U535" s="302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8" t="s">
        <v>189</v>
      </c>
      <c r="AU535" s="268" t="s">
        <v>87</v>
      </c>
      <c r="AV535" s="14" t="s">
        <v>181</v>
      </c>
      <c r="AW535" s="14" t="s">
        <v>41</v>
      </c>
      <c r="AX535" s="14" t="s">
        <v>87</v>
      </c>
      <c r="AY535" s="268" t="s">
        <v>173</v>
      </c>
    </row>
    <row r="536" s="2" customFormat="1" ht="6.96" customHeight="1">
      <c r="A536" s="40"/>
      <c r="B536" s="62"/>
      <c r="C536" s="63"/>
      <c r="D536" s="63"/>
      <c r="E536" s="63"/>
      <c r="F536" s="63"/>
      <c r="G536" s="63"/>
      <c r="H536" s="63"/>
      <c r="I536" s="179"/>
      <c r="J536" s="63"/>
      <c r="K536" s="63"/>
      <c r="L536" s="46"/>
      <c r="M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</row>
  </sheetData>
  <sheetProtection sheet="1" autoFilter="0" formatColumns="0" formatRows="0" objects="1" scenarios="1" spinCount="100000" saltValue="dVJbSpVMFJfOOnnkAwvMxzQhMzNyV1dgyGKfJfcT7ionTdgUD2hv0us0ZCn/5hNCUsC/XqifD87TeEiQjVvtag==" hashValue="xJVpIvWVuD3GK/MwAGx9kv8yHrW8Th4k87T3/VqSAGB1wVWJOBlRq/EZKBEabER7B68YQsa12iQ3PCocv4XF9g==" algorithmName="SHA-512" password="CDD6"/>
  <autoFilter ref="C87:K5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</row>
    <row r="4" hidden="1" s="1" customFormat="1" ht="24.96" customHeight="1">
      <c r="B4" s="21"/>
      <c r="D4" s="146" t="s">
        <v>121</v>
      </c>
      <c r="I4" s="141"/>
      <c r="L4" s="21"/>
      <c r="M4" s="147" t="s">
        <v>10</v>
      </c>
      <c r="AT4" s="18" t="s">
        <v>41</v>
      </c>
    </row>
    <row r="5" hidden="1" s="1" customFormat="1" ht="6.96" customHeight="1">
      <c r="B5" s="21"/>
      <c r="I5" s="141"/>
      <c r="L5" s="21"/>
    </row>
    <row r="6" hidden="1" s="1" customFormat="1" ht="12" customHeight="1">
      <c r="B6" s="21"/>
      <c r="D6" s="148" t="s">
        <v>16</v>
      </c>
      <c r="I6" s="141"/>
      <c r="L6" s="21"/>
    </row>
    <row r="7" hidden="1" s="1" customFormat="1" ht="16.5" customHeight="1">
      <c r="B7" s="21"/>
      <c r="E7" s="149" t="str">
        <f>'Rekapitulace zakázky'!K6</f>
        <v>Oprava staničních kolejí v žst. Klášterec nad Ohří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137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141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145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2" t="s">
        <v>735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39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zakázky'!AN8</f>
        <v>7. 5. 2020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zakázky'!AN13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zakázky'!E14</f>
        <v>Vyplň údaj</v>
      </c>
      <c r="F20" s="136"/>
      <c r="G20" s="136"/>
      <c r="H20" s="136"/>
      <c r="I20" s="153" t="s">
        <v>34</v>
      </c>
      <c r="J20" s="34" t="str">
        <f>'Rekapitulace zakázky'!AN14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zakázky'!AN16="","",'Rekapitulace zakázky'!AN16)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zakázky'!E17="","",'Rekapitulace zakázky'!E17)</f>
        <v xml:space="preserve"> </v>
      </c>
      <c r="F23" s="40"/>
      <c r="G23" s="40"/>
      <c r="H23" s="40"/>
      <c r="I23" s="153" t="s">
        <v>34</v>
      </c>
      <c r="J23" s="136" t="str">
        <f>IF('Rekapitulace zakázky'!AN17="","",'Rekapitulace zakázky'!AN17)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ROUND(J88,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ROUND((SUM(BE88:BE265)),  2)</f>
        <v>0</v>
      </c>
      <c r="G35" s="40"/>
      <c r="H35" s="40"/>
      <c r="I35" s="168">
        <v>0.20999999999999999</v>
      </c>
      <c r="J35" s="167">
        <f>ROUND(((SUM(BE88:BE265))*I35),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ROUND((SUM(BF88:BF265)),  2)</f>
        <v>0</v>
      </c>
      <c r="G36" s="40"/>
      <c r="H36" s="40"/>
      <c r="I36" s="168">
        <v>0.14999999999999999</v>
      </c>
      <c r="J36" s="167">
        <f>ROUND(((SUM(BF88:BF265))*I36),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ROUND((SUM(BG88:BG265)),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ROUND((SUM(BH88:BH265)),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ROUND((SUM(BI88:BI265)),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150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staničních kolejí v žst. Klášterec nad Ohří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137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141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145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2" t="str">
        <f>E11</f>
        <v>Č12 - Zřízení BK ve výhybkách 7,10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ŽST Klášterec nad Ohří</v>
      </c>
      <c r="G56" s="42"/>
      <c r="H56" s="42"/>
      <c r="I56" s="153" t="s">
        <v>24</v>
      </c>
      <c r="J56" s="75" t="str">
        <f>IF(J14="","",J14)</f>
        <v>7. 5. 2020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151</v>
      </c>
      <c r="D61" s="185"/>
      <c r="E61" s="185"/>
      <c r="F61" s="185"/>
      <c r="G61" s="185"/>
      <c r="H61" s="185"/>
      <c r="I61" s="186"/>
      <c r="J61" s="187" t="s">
        <v>152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J88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153</v>
      </c>
    </row>
    <row r="64" hidden="1" s="9" customFormat="1" ht="24.96" customHeight="1">
      <c r="A64" s="9"/>
      <c r="B64" s="189"/>
      <c r="C64" s="190"/>
      <c r="D64" s="191" t="s">
        <v>154</v>
      </c>
      <c r="E64" s="192"/>
      <c r="F64" s="192"/>
      <c r="G64" s="192"/>
      <c r="H64" s="192"/>
      <c r="I64" s="193"/>
      <c r="J64" s="194">
        <f>J89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6"/>
      <c r="C65" s="128"/>
      <c r="D65" s="197" t="s">
        <v>155</v>
      </c>
      <c r="E65" s="198"/>
      <c r="F65" s="198"/>
      <c r="G65" s="198"/>
      <c r="H65" s="198"/>
      <c r="I65" s="199"/>
      <c r="J65" s="200">
        <f>J90</f>
        <v>0</v>
      </c>
      <c r="K65" s="128"/>
      <c r="L65" s="20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89"/>
      <c r="C66" s="190"/>
      <c r="D66" s="191" t="s">
        <v>156</v>
      </c>
      <c r="E66" s="192"/>
      <c r="F66" s="192"/>
      <c r="G66" s="192"/>
      <c r="H66" s="192"/>
      <c r="I66" s="193"/>
      <c r="J66" s="194">
        <f>J255</f>
        <v>0</v>
      </c>
      <c r="K66" s="190"/>
      <c r="L66" s="19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50"/>
      <c r="J67" s="42"/>
      <c r="K67" s="42"/>
      <c r="L67" s="151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hidden="1" s="2" customFormat="1" ht="6.96" customHeight="1">
      <c r="A68" s="40"/>
      <c r="B68" s="62"/>
      <c r="C68" s="63"/>
      <c r="D68" s="63"/>
      <c r="E68" s="63"/>
      <c r="F68" s="63"/>
      <c r="G68" s="63"/>
      <c r="H68" s="63"/>
      <c r="I68" s="179"/>
      <c r="J68" s="63"/>
      <c r="K68" s="63"/>
      <c r="L68" s="151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hidden="1"/>
    <row r="70" hidden="1"/>
    <row r="71" hidden="1"/>
    <row r="72" s="2" customFormat="1" ht="6.96" customHeight="1">
      <c r="A72" s="40"/>
      <c r="B72" s="64"/>
      <c r="C72" s="65"/>
      <c r="D72" s="65"/>
      <c r="E72" s="65"/>
      <c r="F72" s="65"/>
      <c r="G72" s="65"/>
      <c r="H72" s="65"/>
      <c r="I72" s="182"/>
      <c r="J72" s="65"/>
      <c r="K72" s="65"/>
      <c r="L72" s="15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157</v>
      </c>
      <c r="D73" s="42"/>
      <c r="E73" s="42"/>
      <c r="F73" s="42"/>
      <c r="G73" s="42"/>
      <c r="H73" s="42"/>
      <c r="I73" s="150"/>
      <c r="J73" s="42"/>
      <c r="K73" s="42"/>
      <c r="L73" s="15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50"/>
      <c r="J74" s="42"/>
      <c r="K74" s="42"/>
      <c r="L74" s="151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50"/>
      <c r="J75" s="42"/>
      <c r="K75" s="42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3" t="str">
        <f>E7</f>
        <v>Oprava staničních kolejí v žst. Klášterec nad Ohří</v>
      </c>
      <c r="F76" s="33"/>
      <c r="G76" s="33"/>
      <c r="H76" s="33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137</v>
      </c>
      <c r="D77" s="23"/>
      <c r="E77" s="23"/>
      <c r="F77" s="23"/>
      <c r="G77" s="23"/>
      <c r="H77" s="23"/>
      <c r="I77" s="141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83" t="s">
        <v>141</v>
      </c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145</v>
      </c>
      <c r="D79" s="42"/>
      <c r="E79" s="42"/>
      <c r="F79" s="42"/>
      <c r="G79" s="42"/>
      <c r="H79" s="42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2" t="str">
        <f>E11</f>
        <v>Č12 - Zřízení BK ve výhybkách 7,10</v>
      </c>
      <c r="F80" s="42"/>
      <c r="G80" s="42"/>
      <c r="H80" s="42"/>
      <c r="I80" s="150"/>
      <c r="J80" s="42"/>
      <c r="K80" s="42"/>
      <c r="L80" s="15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50"/>
      <c r="J81" s="42"/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ŽST Klášterec nad Ohří</v>
      </c>
      <c r="G82" s="42"/>
      <c r="H82" s="42"/>
      <c r="I82" s="153" t="s">
        <v>24</v>
      </c>
      <c r="J82" s="75" t="str">
        <f>IF(J14="","",J14)</f>
        <v>7. 5. 2020</v>
      </c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30</v>
      </c>
      <c r="D84" s="42"/>
      <c r="E84" s="42"/>
      <c r="F84" s="28" t="str">
        <f>E17</f>
        <v>Správa železnic s.o., OŘ UNL, ST Most</v>
      </c>
      <c r="G84" s="42"/>
      <c r="H84" s="42"/>
      <c r="I84" s="153" t="s">
        <v>38</v>
      </c>
      <c r="J84" s="38" t="str">
        <f>E23</f>
        <v xml:space="preserve"> </v>
      </c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3" t="s">
        <v>36</v>
      </c>
      <c r="D85" s="42"/>
      <c r="E85" s="42"/>
      <c r="F85" s="28" t="str">
        <f>IF(E20="","",E20)</f>
        <v>Vyplň údaj</v>
      </c>
      <c r="G85" s="42"/>
      <c r="H85" s="42"/>
      <c r="I85" s="153" t="s">
        <v>42</v>
      </c>
      <c r="J85" s="38" t="str">
        <f>E26</f>
        <v>Ing. Horák Jiří, horak@szdc.cz, +420 602155923</v>
      </c>
      <c r="K85" s="42"/>
      <c r="L85" s="15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50"/>
      <c r="J86" s="42"/>
      <c r="K86" s="42"/>
      <c r="L86" s="15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202"/>
      <c r="B87" s="203"/>
      <c r="C87" s="204" t="s">
        <v>158</v>
      </c>
      <c r="D87" s="205" t="s">
        <v>65</v>
      </c>
      <c r="E87" s="205" t="s">
        <v>61</v>
      </c>
      <c r="F87" s="205" t="s">
        <v>62</v>
      </c>
      <c r="G87" s="205" t="s">
        <v>159</v>
      </c>
      <c r="H87" s="205" t="s">
        <v>160</v>
      </c>
      <c r="I87" s="206" t="s">
        <v>161</v>
      </c>
      <c r="J87" s="205" t="s">
        <v>152</v>
      </c>
      <c r="K87" s="207" t="s">
        <v>162</v>
      </c>
      <c r="L87" s="208"/>
      <c r="M87" s="95" t="s">
        <v>39</v>
      </c>
      <c r="N87" s="96" t="s">
        <v>50</v>
      </c>
      <c r="O87" s="96" t="s">
        <v>163</v>
      </c>
      <c r="P87" s="96" t="s">
        <v>164</v>
      </c>
      <c r="Q87" s="96" t="s">
        <v>165</v>
      </c>
      <c r="R87" s="96" t="s">
        <v>166</v>
      </c>
      <c r="S87" s="96" t="s">
        <v>167</v>
      </c>
      <c r="T87" s="96" t="s">
        <v>168</v>
      </c>
      <c r="U87" s="97" t="s">
        <v>169</v>
      </c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</row>
    <row r="88" s="2" customFormat="1" ht="22.8" customHeight="1">
      <c r="A88" s="40"/>
      <c r="B88" s="41"/>
      <c r="C88" s="102" t="s">
        <v>170</v>
      </c>
      <c r="D88" s="42"/>
      <c r="E88" s="42"/>
      <c r="F88" s="42"/>
      <c r="G88" s="42"/>
      <c r="H88" s="42"/>
      <c r="I88" s="150"/>
      <c r="J88" s="209">
        <f>BK88</f>
        <v>0</v>
      </c>
      <c r="K88" s="42"/>
      <c r="L88" s="46"/>
      <c r="M88" s="98"/>
      <c r="N88" s="210"/>
      <c r="O88" s="99"/>
      <c r="P88" s="211">
        <f>P89+P255</f>
        <v>0</v>
      </c>
      <c r="Q88" s="99"/>
      <c r="R88" s="211">
        <f>R89+R255</f>
        <v>0.13769000000000001</v>
      </c>
      <c r="S88" s="99"/>
      <c r="T88" s="211">
        <f>T89+T255</f>
        <v>0</v>
      </c>
      <c r="U88" s="10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79</v>
      </c>
      <c r="AU88" s="18" t="s">
        <v>153</v>
      </c>
      <c r="BK88" s="212">
        <f>BK89+BK255</f>
        <v>0</v>
      </c>
    </row>
    <row r="89" s="12" customFormat="1" ht="25.92" customHeight="1">
      <c r="A89" s="12"/>
      <c r="B89" s="213"/>
      <c r="C89" s="214"/>
      <c r="D89" s="215" t="s">
        <v>79</v>
      </c>
      <c r="E89" s="216" t="s">
        <v>171</v>
      </c>
      <c r="F89" s="216" t="s">
        <v>172</v>
      </c>
      <c r="G89" s="214"/>
      <c r="H89" s="214"/>
      <c r="I89" s="217"/>
      <c r="J89" s="218">
        <f>BK89</f>
        <v>0</v>
      </c>
      <c r="K89" s="214"/>
      <c r="L89" s="219"/>
      <c r="M89" s="220"/>
      <c r="N89" s="221"/>
      <c r="O89" s="221"/>
      <c r="P89" s="222">
        <f>P90</f>
        <v>0</v>
      </c>
      <c r="Q89" s="221"/>
      <c r="R89" s="222">
        <f>R90</f>
        <v>0.13769000000000001</v>
      </c>
      <c r="S89" s="221"/>
      <c r="T89" s="222">
        <f>T90</f>
        <v>0</v>
      </c>
      <c r="U89" s="223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4" t="s">
        <v>87</v>
      </c>
      <c r="AT89" s="225" t="s">
        <v>79</v>
      </c>
      <c r="AU89" s="225" t="s">
        <v>80</v>
      </c>
      <c r="AY89" s="224" t="s">
        <v>173</v>
      </c>
      <c r="BK89" s="226">
        <f>BK90</f>
        <v>0</v>
      </c>
    </row>
    <row r="90" s="12" customFormat="1" ht="22.8" customHeight="1">
      <c r="A90" s="12"/>
      <c r="B90" s="213"/>
      <c r="C90" s="214"/>
      <c r="D90" s="215" t="s">
        <v>79</v>
      </c>
      <c r="E90" s="227" t="s">
        <v>174</v>
      </c>
      <c r="F90" s="227" t="s">
        <v>175</v>
      </c>
      <c r="G90" s="214"/>
      <c r="H90" s="214"/>
      <c r="I90" s="217"/>
      <c r="J90" s="228">
        <f>BK90</f>
        <v>0</v>
      </c>
      <c r="K90" s="214"/>
      <c r="L90" s="219"/>
      <c r="M90" s="220"/>
      <c r="N90" s="221"/>
      <c r="O90" s="221"/>
      <c r="P90" s="222">
        <f>SUM(P91:P254)</f>
        <v>0</v>
      </c>
      <c r="Q90" s="221"/>
      <c r="R90" s="222">
        <f>SUM(R91:R254)</f>
        <v>0.13769000000000001</v>
      </c>
      <c r="S90" s="221"/>
      <c r="T90" s="222">
        <f>SUM(T91:T254)</f>
        <v>0</v>
      </c>
      <c r="U90" s="223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4" t="s">
        <v>87</v>
      </c>
      <c r="AT90" s="225" t="s">
        <v>79</v>
      </c>
      <c r="AU90" s="225" t="s">
        <v>87</v>
      </c>
      <c r="AY90" s="224" t="s">
        <v>173</v>
      </c>
      <c r="BK90" s="226">
        <f>SUM(BK91:BK254)</f>
        <v>0</v>
      </c>
    </row>
    <row r="91" s="2" customFormat="1" ht="21.75" customHeight="1">
      <c r="A91" s="40"/>
      <c r="B91" s="41"/>
      <c r="C91" s="229" t="s">
        <v>87</v>
      </c>
      <c r="D91" s="229" t="s">
        <v>176</v>
      </c>
      <c r="E91" s="230" t="s">
        <v>736</v>
      </c>
      <c r="F91" s="231" t="s">
        <v>737</v>
      </c>
      <c r="G91" s="232" t="s">
        <v>738</v>
      </c>
      <c r="H91" s="233">
        <v>2</v>
      </c>
      <c r="I91" s="234"/>
      <c r="J91" s="235">
        <f>ROUND(I91*H91,2)</f>
        <v>0</v>
      </c>
      <c r="K91" s="231" t="s">
        <v>180</v>
      </c>
      <c r="L91" s="46"/>
      <c r="M91" s="236" t="s">
        <v>39</v>
      </c>
      <c r="N91" s="237" t="s">
        <v>53</v>
      </c>
      <c r="O91" s="87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8">
        <f>S91*H91</f>
        <v>0</v>
      </c>
      <c r="U91" s="239" t="s">
        <v>39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0" t="s">
        <v>181</v>
      </c>
      <c r="AT91" s="240" t="s">
        <v>176</v>
      </c>
      <c r="AU91" s="240" t="s">
        <v>89</v>
      </c>
      <c r="AY91" s="18" t="s">
        <v>173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181</v>
      </c>
      <c r="BK91" s="241">
        <f>ROUND(I91*H91,2)</f>
        <v>0</v>
      </c>
      <c r="BL91" s="18" t="s">
        <v>181</v>
      </c>
      <c r="BM91" s="240" t="s">
        <v>739</v>
      </c>
    </row>
    <row r="92" s="2" customFormat="1">
      <c r="A92" s="40"/>
      <c r="B92" s="41"/>
      <c r="C92" s="42"/>
      <c r="D92" s="242" t="s">
        <v>183</v>
      </c>
      <c r="E92" s="42"/>
      <c r="F92" s="243" t="s">
        <v>740</v>
      </c>
      <c r="G92" s="42"/>
      <c r="H92" s="42"/>
      <c r="I92" s="150"/>
      <c r="J92" s="42"/>
      <c r="K92" s="42"/>
      <c r="L92" s="46"/>
      <c r="M92" s="244"/>
      <c r="N92" s="245"/>
      <c r="O92" s="87"/>
      <c r="P92" s="87"/>
      <c r="Q92" s="87"/>
      <c r="R92" s="87"/>
      <c r="S92" s="87"/>
      <c r="T92" s="87"/>
      <c r="U92" s="88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183</v>
      </c>
      <c r="AU92" s="18" t="s">
        <v>89</v>
      </c>
    </row>
    <row r="93" s="2" customFormat="1">
      <c r="A93" s="40"/>
      <c r="B93" s="41"/>
      <c r="C93" s="42"/>
      <c r="D93" s="242" t="s">
        <v>187</v>
      </c>
      <c r="E93" s="42"/>
      <c r="F93" s="246" t="s">
        <v>741</v>
      </c>
      <c r="G93" s="42"/>
      <c r="H93" s="42"/>
      <c r="I93" s="150"/>
      <c r="J93" s="42"/>
      <c r="K93" s="42"/>
      <c r="L93" s="46"/>
      <c r="M93" s="244"/>
      <c r="N93" s="245"/>
      <c r="O93" s="87"/>
      <c r="P93" s="87"/>
      <c r="Q93" s="87"/>
      <c r="R93" s="87"/>
      <c r="S93" s="87"/>
      <c r="T93" s="87"/>
      <c r="U93" s="88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187</v>
      </c>
      <c r="AU93" s="18" t="s">
        <v>89</v>
      </c>
    </row>
    <row r="94" s="13" customFormat="1">
      <c r="A94" s="13"/>
      <c r="B94" s="247"/>
      <c r="C94" s="248"/>
      <c r="D94" s="242" t="s">
        <v>189</v>
      </c>
      <c r="E94" s="249" t="s">
        <v>39</v>
      </c>
      <c r="F94" s="250" t="s">
        <v>742</v>
      </c>
      <c r="G94" s="248"/>
      <c r="H94" s="251">
        <v>2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5"/>
      <c r="U94" s="256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7" t="s">
        <v>189</v>
      </c>
      <c r="AU94" s="257" t="s">
        <v>89</v>
      </c>
      <c r="AV94" s="13" t="s">
        <v>89</v>
      </c>
      <c r="AW94" s="13" t="s">
        <v>41</v>
      </c>
      <c r="AX94" s="13" t="s">
        <v>80</v>
      </c>
      <c r="AY94" s="257" t="s">
        <v>173</v>
      </c>
    </row>
    <row r="95" s="14" customFormat="1">
      <c r="A95" s="14"/>
      <c r="B95" s="258"/>
      <c r="C95" s="259"/>
      <c r="D95" s="242" t="s">
        <v>189</v>
      </c>
      <c r="E95" s="260" t="s">
        <v>39</v>
      </c>
      <c r="F95" s="261" t="s">
        <v>191</v>
      </c>
      <c r="G95" s="259"/>
      <c r="H95" s="262">
        <v>2</v>
      </c>
      <c r="I95" s="263"/>
      <c r="J95" s="259"/>
      <c r="K95" s="259"/>
      <c r="L95" s="264"/>
      <c r="M95" s="265"/>
      <c r="N95" s="266"/>
      <c r="O95" s="266"/>
      <c r="P95" s="266"/>
      <c r="Q95" s="266"/>
      <c r="R95" s="266"/>
      <c r="S95" s="266"/>
      <c r="T95" s="266"/>
      <c r="U95" s="267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8" t="s">
        <v>189</v>
      </c>
      <c r="AU95" s="268" t="s">
        <v>89</v>
      </c>
      <c r="AV95" s="14" t="s">
        <v>181</v>
      </c>
      <c r="AW95" s="14" t="s">
        <v>41</v>
      </c>
      <c r="AX95" s="14" t="s">
        <v>87</v>
      </c>
      <c r="AY95" s="268" t="s">
        <v>173</v>
      </c>
    </row>
    <row r="96" s="2" customFormat="1" ht="21.75" customHeight="1">
      <c r="A96" s="40"/>
      <c r="B96" s="41"/>
      <c r="C96" s="229" t="s">
        <v>89</v>
      </c>
      <c r="D96" s="229" t="s">
        <v>176</v>
      </c>
      <c r="E96" s="230" t="s">
        <v>743</v>
      </c>
      <c r="F96" s="231" t="s">
        <v>744</v>
      </c>
      <c r="G96" s="232" t="s">
        <v>135</v>
      </c>
      <c r="H96" s="233">
        <v>54</v>
      </c>
      <c r="I96" s="234"/>
      <c r="J96" s="235">
        <f>ROUND(I96*H96,2)</f>
        <v>0</v>
      </c>
      <c r="K96" s="231" t="s">
        <v>180</v>
      </c>
      <c r="L96" s="46"/>
      <c r="M96" s="236" t="s">
        <v>39</v>
      </c>
      <c r="N96" s="237" t="s">
        <v>53</v>
      </c>
      <c r="O96" s="87"/>
      <c r="P96" s="238">
        <f>O96*H96</f>
        <v>0</v>
      </c>
      <c r="Q96" s="238">
        <v>0</v>
      </c>
      <c r="R96" s="238">
        <f>Q96*H96</f>
        <v>0</v>
      </c>
      <c r="S96" s="238">
        <v>0</v>
      </c>
      <c r="T96" s="238">
        <f>S96*H96</f>
        <v>0</v>
      </c>
      <c r="U96" s="239" t="s">
        <v>39</v>
      </c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0" t="s">
        <v>181</v>
      </c>
      <c r="AT96" s="240" t="s">
        <v>176</v>
      </c>
      <c r="AU96" s="240" t="s">
        <v>89</v>
      </c>
      <c r="AY96" s="18" t="s">
        <v>173</v>
      </c>
      <c r="BE96" s="241">
        <f>IF(N96="základní",J96,0)</f>
        <v>0</v>
      </c>
      <c r="BF96" s="241">
        <f>IF(N96="snížená",J96,0)</f>
        <v>0</v>
      </c>
      <c r="BG96" s="241">
        <f>IF(N96="zákl. přenesená",J96,0)</f>
        <v>0</v>
      </c>
      <c r="BH96" s="241">
        <f>IF(N96="sníž. přenesená",J96,0)</f>
        <v>0</v>
      </c>
      <c r="BI96" s="241">
        <f>IF(N96="nulová",J96,0)</f>
        <v>0</v>
      </c>
      <c r="BJ96" s="18" t="s">
        <v>181</v>
      </c>
      <c r="BK96" s="241">
        <f>ROUND(I96*H96,2)</f>
        <v>0</v>
      </c>
      <c r="BL96" s="18" t="s">
        <v>181</v>
      </c>
      <c r="BM96" s="240" t="s">
        <v>745</v>
      </c>
    </row>
    <row r="97" s="2" customFormat="1">
      <c r="A97" s="40"/>
      <c r="B97" s="41"/>
      <c r="C97" s="42"/>
      <c r="D97" s="242" t="s">
        <v>183</v>
      </c>
      <c r="E97" s="42"/>
      <c r="F97" s="243" t="s">
        <v>746</v>
      </c>
      <c r="G97" s="42"/>
      <c r="H97" s="42"/>
      <c r="I97" s="150"/>
      <c r="J97" s="42"/>
      <c r="K97" s="42"/>
      <c r="L97" s="46"/>
      <c r="M97" s="244"/>
      <c r="N97" s="245"/>
      <c r="O97" s="87"/>
      <c r="P97" s="87"/>
      <c r="Q97" s="87"/>
      <c r="R97" s="87"/>
      <c r="S97" s="87"/>
      <c r="T97" s="87"/>
      <c r="U97" s="88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183</v>
      </c>
      <c r="AU97" s="18" t="s">
        <v>89</v>
      </c>
    </row>
    <row r="98" s="2" customFormat="1">
      <c r="A98" s="40"/>
      <c r="B98" s="41"/>
      <c r="C98" s="42"/>
      <c r="D98" s="242" t="s">
        <v>187</v>
      </c>
      <c r="E98" s="42"/>
      <c r="F98" s="246" t="s">
        <v>747</v>
      </c>
      <c r="G98" s="42"/>
      <c r="H98" s="42"/>
      <c r="I98" s="150"/>
      <c r="J98" s="42"/>
      <c r="K98" s="42"/>
      <c r="L98" s="46"/>
      <c r="M98" s="244"/>
      <c r="N98" s="245"/>
      <c r="O98" s="87"/>
      <c r="P98" s="87"/>
      <c r="Q98" s="87"/>
      <c r="R98" s="87"/>
      <c r="S98" s="87"/>
      <c r="T98" s="87"/>
      <c r="U98" s="88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187</v>
      </c>
      <c r="AU98" s="18" t="s">
        <v>89</v>
      </c>
    </row>
    <row r="99" s="13" customFormat="1">
      <c r="A99" s="13"/>
      <c r="B99" s="247"/>
      <c r="C99" s="248"/>
      <c r="D99" s="242" t="s">
        <v>189</v>
      </c>
      <c r="E99" s="249" t="s">
        <v>39</v>
      </c>
      <c r="F99" s="250" t="s">
        <v>748</v>
      </c>
      <c r="G99" s="248"/>
      <c r="H99" s="251">
        <v>19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5"/>
      <c r="U99" s="256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7" t="s">
        <v>189</v>
      </c>
      <c r="AU99" s="257" t="s">
        <v>89</v>
      </c>
      <c r="AV99" s="13" t="s">
        <v>89</v>
      </c>
      <c r="AW99" s="13" t="s">
        <v>41</v>
      </c>
      <c r="AX99" s="13" t="s">
        <v>80</v>
      </c>
      <c r="AY99" s="257" t="s">
        <v>173</v>
      </c>
    </row>
    <row r="100" s="13" customFormat="1">
      <c r="A100" s="13"/>
      <c r="B100" s="247"/>
      <c r="C100" s="248"/>
      <c r="D100" s="242" t="s">
        <v>189</v>
      </c>
      <c r="E100" s="249" t="s">
        <v>39</v>
      </c>
      <c r="F100" s="250" t="s">
        <v>749</v>
      </c>
      <c r="G100" s="248"/>
      <c r="H100" s="251">
        <v>31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5"/>
      <c r="U100" s="256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7" t="s">
        <v>189</v>
      </c>
      <c r="AU100" s="257" t="s">
        <v>89</v>
      </c>
      <c r="AV100" s="13" t="s">
        <v>89</v>
      </c>
      <c r="AW100" s="13" t="s">
        <v>41</v>
      </c>
      <c r="AX100" s="13" t="s">
        <v>80</v>
      </c>
      <c r="AY100" s="257" t="s">
        <v>173</v>
      </c>
    </row>
    <row r="101" s="13" customFormat="1">
      <c r="A101" s="13"/>
      <c r="B101" s="247"/>
      <c r="C101" s="248"/>
      <c r="D101" s="242" t="s">
        <v>189</v>
      </c>
      <c r="E101" s="249" t="s">
        <v>39</v>
      </c>
      <c r="F101" s="250" t="s">
        <v>750</v>
      </c>
      <c r="G101" s="248"/>
      <c r="H101" s="251">
        <v>2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5"/>
      <c r="U101" s="256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7" t="s">
        <v>189</v>
      </c>
      <c r="AU101" s="257" t="s">
        <v>89</v>
      </c>
      <c r="AV101" s="13" t="s">
        <v>89</v>
      </c>
      <c r="AW101" s="13" t="s">
        <v>41</v>
      </c>
      <c r="AX101" s="13" t="s">
        <v>80</v>
      </c>
      <c r="AY101" s="257" t="s">
        <v>173</v>
      </c>
    </row>
    <row r="102" s="13" customFormat="1">
      <c r="A102" s="13"/>
      <c r="B102" s="247"/>
      <c r="C102" s="248"/>
      <c r="D102" s="242" t="s">
        <v>189</v>
      </c>
      <c r="E102" s="249" t="s">
        <v>39</v>
      </c>
      <c r="F102" s="250" t="s">
        <v>751</v>
      </c>
      <c r="G102" s="248"/>
      <c r="H102" s="251">
        <v>2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5"/>
      <c r="U102" s="256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7" t="s">
        <v>189</v>
      </c>
      <c r="AU102" s="257" t="s">
        <v>89</v>
      </c>
      <c r="AV102" s="13" t="s">
        <v>89</v>
      </c>
      <c r="AW102" s="13" t="s">
        <v>41</v>
      </c>
      <c r="AX102" s="13" t="s">
        <v>80</v>
      </c>
      <c r="AY102" s="257" t="s">
        <v>173</v>
      </c>
    </row>
    <row r="103" s="14" customFormat="1">
      <c r="A103" s="14"/>
      <c r="B103" s="258"/>
      <c r="C103" s="259"/>
      <c r="D103" s="242" t="s">
        <v>189</v>
      </c>
      <c r="E103" s="260" t="s">
        <v>39</v>
      </c>
      <c r="F103" s="261" t="s">
        <v>191</v>
      </c>
      <c r="G103" s="259"/>
      <c r="H103" s="262">
        <v>54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6"/>
      <c r="U103" s="267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8" t="s">
        <v>189</v>
      </c>
      <c r="AU103" s="268" t="s">
        <v>89</v>
      </c>
      <c r="AV103" s="14" t="s">
        <v>181</v>
      </c>
      <c r="AW103" s="14" t="s">
        <v>41</v>
      </c>
      <c r="AX103" s="14" t="s">
        <v>87</v>
      </c>
      <c r="AY103" s="268" t="s">
        <v>173</v>
      </c>
    </row>
    <row r="104" s="2" customFormat="1" ht="21.75" customHeight="1">
      <c r="A104" s="40"/>
      <c r="B104" s="41"/>
      <c r="C104" s="229" t="s">
        <v>199</v>
      </c>
      <c r="D104" s="229" t="s">
        <v>176</v>
      </c>
      <c r="E104" s="230" t="s">
        <v>752</v>
      </c>
      <c r="F104" s="231" t="s">
        <v>753</v>
      </c>
      <c r="G104" s="232" t="s">
        <v>135</v>
      </c>
      <c r="H104" s="233">
        <v>150</v>
      </c>
      <c r="I104" s="234"/>
      <c r="J104" s="235">
        <f>ROUND(I104*H104,2)</f>
        <v>0</v>
      </c>
      <c r="K104" s="231" t="s">
        <v>180</v>
      </c>
      <c r="L104" s="46"/>
      <c r="M104" s="236" t="s">
        <v>39</v>
      </c>
      <c r="N104" s="237" t="s">
        <v>53</v>
      </c>
      <c r="O104" s="87"/>
      <c r="P104" s="238">
        <f>O104*H104</f>
        <v>0</v>
      </c>
      <c r="Q104" s="238">
        <v>0</v>
      </c>
      <c r="R104" s="238">
        <f>Q104*H104</f>
        <v>0</v>
      </c>
      <c r="S104" s="238">
        <v>0</v>
      </c>
      <c r="T104" s="238">
        <f>S104*H104</f>
        <v>0</v>
      </c>
      <c r="U104" s="239" t="s">
        <v>39</v>
      </c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0" t="s">
        <v>181</v>
      </c>
      <c r="AT104" s="240" t="s">
        <v>176</v>
      </c>
      <c r="AU104" s="240" t="s">
        <v>89</v>
      </c>
      <c r="AY104" s="18" t="s">
        <v>173</v>
      </c>
      <c r="BE104" s="241">
        <f>IF(N104="základní",J104,0)</f>
        <v>0</v>
      </c>
      <c r="BF104" s="241">
        <f>IF(N104="snížená",J104,0)</f>
        <v>0</v>
      </c>
      <c r="BG104" s="241">
        <f>IF(N104="zákl. přenesená",J104,0)</f>
        <v>0</v>
      </c>
      <c r="BH104" s="241">
        <f>IF(N104="sníž. přenesená",J104,0)</f>
        <v>0</v>
      </c>
      <c r="BI104" s="241">
        <f>IF(N104="nulová",J104,0)</f>
        <v>0</v>
      </c>
      <c r="BJ104" s="18" t="s">
        <v>181</v>
      </c>
      <c r="BK104" s="241">
        <f>ROUND(I104*H104,2)</f>
        <v>0</v>
      </c>
      <c r="BL104" s="18" t="s">
        <v>181</v>
      </c>
      <c r="BM104" s="240" t="s">
        <v>754</v>
      </c>
    </row>
    <row r="105" s="2" customFormat="1">
      <c r="A105" s="40"/>
      <c r="B105" s="41"/>
      <c r="C105" s="42"/>
      <c r="D105" s="242" t="s">
        <v>183</v>
      </c>
      <c r="E105" s="42"/>
      <c r="F105" s="243" t="s">
        <v>755</v>
      </c>
      <c r="G105" s="42"/>
      <c r="H105" s="42"/>
      <c r="I105" s="150"/>
      <c r="J105" s="42"/>
      <c r="K105" s="42"/>
      <c r="L105" s="46"/>
      <c r="M105" s="244"/>
      <c r="N105" s="245"/>
      <c r="O105" s="87"/>
      <c r="P105" s="87"/>
      <c r="Q105" s="87"/>
      <c r="R105" s="87"/>
      <c r="S105" s="87"/>
      <c r="T105" s="87"/>
      <c r="U105" s="88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183</v>
      </c>
      <c r="AU105" s="18" t="s">
        <v>89</v>
      </c>
    </row>
    <row r="106" s="2" customFormat="1">
      <c r="A106" s="40"/>
      <c r="B106" s="41"/>
      <c r="C106" s="42"/>
      <c r="D106" s="242" t="s">
        <v>187</v>
      </c>
      <c r="E106" s="42"/>
      <c r="F106" s="246" t="s">
        <v>756</v>
      </c>
      <c r="G106" s="42"/>
      <c r="H106" s="42"/>
      <c r="I106" s="150"/>
      <c r="J106" s="42"/>
      <c r="K106" s="42"/>
      <c r="L106" s="46"/>
      <c r="M106" s="244"/>
      <c r="N106" s="245"/>
      <c r="O106" s="87"/>
      <c r="P106" s="87"/>
      <c r="Q106" s="87"/>
      <c r="R106" s="87"/>
      <c r="S106" s="87"/>
      <c r="T106" s="87"/>
      <c r="U106" s="88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187</v>
      </c>
      <c r="AU106" s="18" t="s">
        <v>89</v>
      </c>
    </row>
    <row r="107" s="13" customFormat="1">
      <c r="A107" s="13"/>
      <c r="B107" s="247"/>
      <c r="C107" s="248"/>
      <c r="D107" s="242" t="s">
        <v>189</v>
      </c>
      <c r="E107" s="249" t="s">
        <v>39</v>
      </c>
      <c r="F107" s="250" t="s">
        <v>757</v>
      </c>
      <c r="G107" s="248"/>
      <c r="H107" s="251">
        <v>63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5"/>
      <c r="U107" s="256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7" t="s">
        <v>189</v>
      </c>
      <c r="AU107" s="257" t="s">
        <v>89</v>
      </c>
      <c r="AV107" s="13" t="s">
        <v>89</v>
      </c>
      <c r="AW107" s="13" t="s">
        <v>41</v>
      </c>
      <c r="AX107" s="13" t="s">
        <v>80</v>
      </c>
      <c r="AY107" s="257" t="s">
        <v>173</v>
      </c>
    </row>
    <row r="108" s="13" customFormat="1">
      <c r="A108" s="13"/>
      <c r="B108" s="247"/>
      <c r="C108" s="248"/>
      <c r="D108" s="242" t="s">
        <v>189</v>
      </c>
      <c r="E108" s="249" t="s">
        <v>39</v>
      </c>
      <c r="F108" s="250" t="s">
        <v>758</v>
      </c>
      <c r="G108" s="248"/>
      <c r="H108" s="251">
        <v>38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5"/>
      <c r="U108" s="256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7" t="s">
        <v>189</v>
      </c>
      <c r="AU108" s="257" t="s">
        <v>89</v>
      </c>
      <c r="AV108" s="13" t="s">
        <v>89</v>
      </c>
      <c r="AW108" s="13" t="s">
        <v>41</v>
      </c>
      <c r="AX108" s="13" t="s">
        <v>80</v>
      </c>
      <c r="AY108" s="257" t="s">
        <v>173</v>
      </c>
    </row>
    <row r="109" s="13" customFormat="1">
      <c r="A109" s="13"/>
      <c r="B109" s="247"/>
      <c r="C109" s="248"/>
      <c r="D109" s="242" t="s">
        <v>189</v>
      </c>
      <c r="E109" s="249" t="s">
        <v>39</v>
      </c>
      <c r="F109" s="250" t="s">
        <v>759</v>
      </c>
      <c r="G109" s="248"/>
      <c r="H109" s="251">
        <v>24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5"/>
      <c r="U109" s="256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7" t="s">
        <v>189</v>
      </c>
      <c r="AU109" s="257" t="s">
        <v>89</v>
      </c>
      <c r="AV109" s="13" t="s">
        <v>89</v>
      </c>
      <c r="AW109" s="13" t="s">
        <v>41</v>
      </c>
      <c r="AX109" s="13" t="s">
        <v>80</v>
      </c>
      <c r="AY109" s="257" t="s">
        <v>173</v>
      </c>
    </row>
    <row r="110" s="13" customFormat="1">
      <c r="A110" s="13"/>
      <c r="B110" s="247"/>
      <c r="C110" s="248"/>
      <c r="D110" s="242" t="s">
        <v>189</v>
      </c>
      <c r="E110" s="249" t="s">
        <v>39</v>
      </c>
      <c r="F110" s="250" t="s">
        <v>760</v>
      </c>
      <c r="G110" s="248"/>
      <c r="H110" s="251">
        <v>25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5"/>
      <c r="U110" s="256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7" t="s">
        <v>189</v>
      </c>
      <c r="AU110" s="257" t="s">
        <v>89</v>
      </c>
      <c r="AV110" s="13" t="s">
        <v>89</v>
      </c>
      <c r="AW110" s="13" t="s">
        <v>41</v>
      </c>
      <c r="AX110" s="13" t="s">
        <v>80</v>
      </c>
      <c r="AY110" s="257" t="s">
        <v>173</v>
      </c>
    </row>
    <row r="111" s="14" customFormat="1">
      <c r="A111" s="14"/>
      <c r="B111" s="258"/>
      <c r="C111" s="259"/>
      <c r="D111" s="242" t="s">
        <v>189</v>
      </c>
      <c r="E111" s="260" t="s">
        <v>39</v>
      </c>
      <c r="F111" s="261" t="s">
        <v>191</v>
      </c>
      <c r="G111" s="259"/>
      <c r="H111" s="262">
        <v>150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6"/>
      <c r="U111" s="267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8" t="s">
        <v>189</v>
      </c>
      <c r="AU111" s="268" t="s">
        <v>89</v>
      </c>
      <c r="AV111" s="14" t="s">
        <v>181</v>
      </c>
      <c r="AW111" s="14" t="s">
        <v>41</v>
      </c>
      <c r="AX111" s="14" t="s">
        <v>87</v>
      </c>
      <c r="AY111" s="268" t="s">
        <v>173</v>
      </c>
    </row>
    <row r="112" s="2" customFormat="1" ht="21.75" customHeight="1">
      <c r="A112" s="40"/>
      <c r="B112" s="41"/>
      <c r="C112" s="229" t="s">
        <v>181</v>
      </c>
      <c r="D112" s="229" t="s">
        <v>176</v>
      </c>
      <c r="E112" s="230" t="s">
        <v>761</v>
      </c>
      <c r="F112" s="231" t="s">
        <v>762</v>
      </c>
      <c r="G112" s="232" t="s">
        <v>135</v>
      </c>
      <c r="H112" s="233">
        <v>38</v>
      </c>
      <c r="I112" s="234"/>
      <c r="J112" s="235">
        <f>ROUND(I112*H112,2)</f>
        <v>0</v>
      </c>
      <c r="K112" s="231" t="s">
        <v>180</v>
      </c>
      <c r="L112" s="46"/>
      <c r="M112" s="236" t="s">
        <v>39</v>
      </c>
      <c r="N112" s="237" t="s">
        <v>53</v>
      </c>
      <c r="O112" s="87"/>
      <c r="P112" s="238">
        <f>O112*H112</f>
        <v>0</v>
      </c>
      <c r="Q112" s="238">
        <v>0</v>
      </c>
      <c r="R112" s="238">
        <f>Q112*H112</f>
        <v>0</v>
      </c>
      <c r="S112" s="238">
        <v>0</v>
      </c>
      <c r="T112" s="238">
        <f>S112*H112</f>
        <v>0</v>
      </c>
      <c r="U112" s="239" t="s">
        <v>39</v>
      </c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40" t="s">
        <v>181</v>
      </c>
      <c r="AT112" s="240" t="s">
        <v>176</v>
      </c>
      <c r="AU112" s="240" t="s">
        <v>89</v>
      </c>
      <c r="AY112" s="18" t="s">
        <v>173</v>
      </c>
      <c r="BE112" s="241">
        <f>IF(N112="základní",J112,0)</f>
        <v>0</v>
      </c>
      <c r="BF112" s="241">
        <f>IF(N112="snížená",J112,0)</f>
        <v>0</v>
      </c>
      <c r="BG112" s="241">
        <f>IF(N112="zákl. přenesená",J112,0)</f>
        <v>0</v>
      </c>
      <c r="BH112" s="241">
        <f>IF(N112="sníž. přenesená",J112,0)</f>
        <v>0</v>
      </c>
      <c r="BI112" s="241">
        <f>IF(N112="nulová",J112,0)</f>
        <v>0</v>
      </c>
      <c r="BJ112" s="18" t="s">
        <v>181</v>
      </c>
      <c r="BK112" s="241">
        <f>ROUND(I112*H112,2)</f>
        <v>0</v>
      </c>
      <c r="BL112" s="18" t="s">
        <v>181</v>
      </c>
      <c r="BM112" s="240" t="s">
        <v>763</v>
      </c>
    </row>
    <row r="113" s="2" customFormat="1">
      <c r="A113" s="40"/>
      <c r="B113" s="41"/>
      <c r="C113" s="42"/>
      <c r="D113" s="242" t="s">
        <v>183</v>
      </c>
      <c r="E113" s="42"/>
      <c r="F113" s="243" t="s">
        <v>764</v>
      </c>
      <c r="G113" s="42"/>
      <c r="H113" s="42"/>
      <c r="I113" s="150"/>
      <c r="J113" s="42"/>
      <c r="K113" s="42"/>
      <c r="L113" s="46"/>
      <c r="M113" s="244"/>
      <c r="N113" s="245"/>
      <c r="O113" s="87"/>
      <c r="P113" s="87"/>
      <c r="Q113" s="87"/>
      <c r="R113" s="87"/>
      <c r="S113" s="87"/>
      <c r="T113" s="87"/>
      <c r="U113" s="88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183</v>
      </c>
      <c r="AU113" s="18" t="s">
        <v>89</v>
      </c>
    </row>
    <row r="114" s="2" customFormat="1">
      <c r="A114" s="40"/>
      <c r="B114" s="41"/>
      <c r="C114" s="42"/>
      <c r="D114" s="242" t="s">
        <v>187</v>
      </c>
      <c r="E114" s="42"/>
      <c r="F114" s="246" t="s">
        <v>765</v>
      </c>
      <c r="G114" s="42"/>
      <c r="H114" s="42"/>
      <c r="I114" s="150"/>
      <c r="J114" s="42"/>
      <c r="K114" s="42"/>
      <c r="L114" s="46"/>
      <c r="M114" s="244"/>
      <c r="N114" s="245"/>
      <c r="O114" s="87"/>
      <c r="P114" s="87"/>
      <c r="Q114" s="87"/>
      <c r="R114" s="87"/>
      <c r="S114" s="87"/>
      <c r="T114" s="87"/>
      <c r="U114" s="88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187</v>
      </c>
      <c r="AU114" s="18" t="s">
        <v>89</v>
      </c>
    </row>
    <row r="115" s="13" customFormat="1">
      <c r="A115" s="13"/>
      <c r="B115" s="247"/>
      <c r="C115" s="248"/>
      <c r="D115" s="242" t="s">
        <v>189</v>
      </c>
      <c r="E115" s="249" t="s">
        <v>39</v>
      </c>
      <c r="F115" s="250" t="s">
        <v>766</v>
      </c>
      <c r="G115" s="248"/>
      <c r="H115" s="251">
        <v>13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5"/>
      <c r="U115" s="256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7" t="s">
        <v>189</v>
      </c>
      <c r="AU115" s="257" t="s">
        <v>89</v>
      </c>
      <c r="AV115" s="13" t="s">
        <v>89</v>
      </c>
      <c r="AW115" s="13" t="s">
        <v>41</v>
      </c>
      <c r="AX115" s="13" t="s">
        <v>80</v>
      </c>
      <c r="AY115" s="257" t="s">
        <v>173</v>
      </c>
    </row>
    <row r="116" s="13" customFormat="1">
      <c r="A116" s="13"/>
      <c r="B116" s="247"/>
      <c r="C116" s="248"/>
      <c r="D116" s="242" t="s">
        <v>189</v>
      </c>
      <c r="E116" s="249" t="s">
        <v>39</v>
      </c>
      <c r="F116" s="250" t="s">
        <v>767</v>
      </c>
      <c r="G116" s="248"/>
      <c r="H116" s="251">
        <v>25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5"/>
      <c r="U116" s="256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7" t="s">
        <v>189</v>
      </c>
      <c r="AU116" s="257" t="s">
        <v>89</v>
      </c>
      <c r="AV116" s="13" t="s">
        <v>89</v>
      </c>
      <c r="AW116" s="13" t="s">
        <v>41</v>
      </c>
      <c r="AX116" s="13" t="s">
        <v>80</v>
      </c>
      <c r="AY116" s="257" t="s">
        <v>173</v>
      </c>
    </row>
    <row r="117" s="14" customFormat="1">
      <c r="A117" s="14"/>
      <c r="B117" s="258"/>
      <c r="C117" s="259"/>
      <c r="D117" s="242" t="s">
        <v>189</v>
      </c>
      <c r="E117" s="260" t="s">
        <v>39</v>
      </c>
      <c r="F117" s="261" t="s">
        <v>191</v>
      </c>
      <c r="G117" s="259"/>
      <c r="H117" s="262">
        <v>38</v>
      </c>
      <c r="I117" s="263"/>
      <c r="J117" s="259"/>
      <c r="K117" s="259"/>
      <c r="L117" s="264"/>
      <c r="M117" s="265"/>
      <c r="N117" s="266"/>
      <c r="O117" s="266"/>
      <c r="P117" s="266"/>
      <c r="Q117" s="266"/>
      <c r="R117" s="266"/>
      <c r="S117" s="266"/>
      <c r="T117" s="266"/>
      <c r="U117" s="267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8" t="s">
        <v>189</v>
      </c>
      <c r="AU117" s="268" t="s">
        <v>89</v>
      </c>
      <c r="AV117" s="14" t="s">
        <v>181</v>
      </c>
      <c r="AW117" s="14" t="s">
        <v>41</v>
      </c>
      <c r="AX117" s="14" t="s">
        <v>87</v>
      </c>
      <c r="AY117" s="268" t="s">
        <v>173</v>
      </c>
    </row>
    <row r="118" s="2" customFormat="1" ht="21.75" customHeight="1">
      <c r="A118" s="40"/>
      <c r="B118" s="41"/>
      <c r="C118" s="229" t="s">
        <v>174</v>
      </c>
      <c r="D118" s="229" t="s">
        <v>176</v>
      </c>
      <c r="E118" s="230" t="s">
        <v>768</v>
      </c>
      <c r="F118" s="231" t="s">
        <v>769</v>
      </c>
      <c r="G118" s="232" t="s">
        <v>131</v>
      </c>
      <c r="H118" s="233">
        <v>10</v>
      </c>
      <c r="I118" s="234"/>
      <c r="J118" s="235">
        <f>ROUND(I118*H118,2)</f>
        <v>0</v>
      </c>
      <c r="K118" s="231" t="s">
        <v>180</v>
      </c>
      <c r="L118" s="46"/>
      <c r="M118" s="236" t="s">
        <v>39</v>
      </c>
      <c r="N118" s="237" t="s">
        <v>53</v>
      </c>
      <c r="O118" s="87"/>
      <c r="P118" s="238">
        <f>O118*H118</f>
        <v>0</v>
      </c>
      <c r="Q118" s="238">
        <v>0</v>
      </c>
      <c r="R118" s="238">
        <f>Q118*H118</f>
        <v>0</v>
      </c>
      <c r="S118" s="238">
        <v>0</v>
      </c>
      <c r="T118" s="238">
        <f>S118*H118</f>
        <v>0</v>
      </c>
      <c r="U118" s="239" t="s">
        <v>39</v>
      </c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0" t="s">
        <v>181</v>
      </c>
      <c r="AT118" s="240" t="s">
        <v>176</v>
      </c>
      <c r="AU118" s="240" t="s">
        <v>89</v>
      </c>
      <c r="AY118" s="18" t="s">
        <v>173</v>
      </c>
      <c r="BE118" s="241">
        <f>IF(N118="základní",J118,0)</f>
        <v>0</v>
      </c>
      <c r="BF118" s="241">
        <f>IF(N118="snížená",J118,0)</f>
        <v>0</v>
      </c>
      <c r="BG118" s="241">
        <f>IF(N118="zákl. přenesená",J118,0)</f>
        <v>0</v>
      </c>
      <c r="BH118" s="241">
        <f>IF(N118="sníž. přenesená",J118,0)</f>
        <v>0</v>
      </c>
      <c r="BI118" s="241">
        <f>IF(N118="nulová",J118,0)</f>
        <v>0</v>
      </c>
      <c r="BJ118" s="18" t="s">
        <v>181</v>
      </c>
      <c r="BK118" s="241">
        <f>ROUND(I118*H118,2)</f>
        <v>0</v>
      </c>
      <c r="BL118" s="18" t="s">
        <v>181</v>
      </c>
      <c r="BM118" s="240" t="s">
        <v>770</v>
      </c>
    </row>
    <row r="119" s="2" customFormat="1">
      <c r="A119" s="40"/>
      <c r="B119" s="41"/>
      <c r="C119" s="42"/>
      <c r="D119" s="242" t="s">
        <v>183</v>
      </c>
      <c r="E119" s="42"/>
      <c r="F119" s="243" t="s">
        <v>771</v>
      </c>
      <c r="G119" s="42"/>
      <c r="H119" s="42"/>
      <c r="I119" s="150"/>
      <c r="J119" s="42"/>
      <c r="K119" s="42"/>
      <c r="L119" s="46"/>
      <c r="M119" s="244"/>
      <c r="N119" s="245"/>
      <c r="O119" s="87"/>
      <c r="P119" s="87"/>
      <c r="Q119" s="87"/>
      <c r="R119" s="87"/>
      <c r="S119" s="87"/>
      <c r="T119" s="87"/>
      <c r="U119" s="88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183</v>
      </c>
      <c r="AU119" s="18" t="s">
        <v>89</v>
      </c>
    </row>
    <row r="120" s="2" customFormat="1">
      <c r="A120" s="40"/>
      <c r="B120" s="41"/>
      <c r="C120" s="42"/>
      <c r="D120" s="242" t="s">
        <v>187</v>
      </c>
      <c r="E120" s="42"/>
      <c r="F120" s="246" t="s">
        <v>772</v>
      </c>
      <c r="G120" s="42"/>
      <c r="H120" s="42"/>
      <c r="I120" s="150"/>
      <c r="J120" s="42"/>
      <c r="K120" s="42"/>
      <c r="L120" s="46"/>
      <c r="M120" s="244"/>
      <c r="N120" s="245"/>
      <c r="O120" s="87"/>
      <c r="P120" s="87"/>
      <c r="Q120" s="87"/>
      <c r="R120" s="87"/>
      <c r="S120" s="87"/>
      <c r="T120" s="87"/>
      <c r="U120" s="88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187</v>
      </c>
      <c r="AU120" s="18" t="s">
        <v>89</v>
      </c>
    </row>
    <row r="121" s="13" customFormat="1">
      <c r="A121" s="13"/>
      <c r="B121" s="247"/>
      <c r="C121" s="248"/>
      <c r="D121" s="242" t="s">
        <v>189</v>
      </c>
      <c r="E121" s="249" t="s">
        <v>39</v>
      </c>
      <c r="F121" s="250" t="s">
        <v>773</v>
      </c>
      <c r="G121" s="248"/>
      <c r="H121" s="251">
        <v>4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5"/>
      <c r="U121" s="256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7" t="s">
        <v>189</v>
      </c>
      <c r="AU121" s="257" t="s">
        <v>89</v>
      </c>
      <c r="AV121" s="13" t="s">
        <v>89</v>
      </c>
      <c r="AW121" s="13" t="s">
        <v>41</v>
      </c>
      <c r="AX121" s="13" t="s">
        <v>80</v>
      </c>
      <c r="AY121" s="257" t="s">
        <v>173</v>
      </c>
    </row>
    <row r="122" s="13" customFormat="1">
      <c r="A122" s="13"/>
      <c r="B122" s="247"/>
      <c r="C122" s="248"/>
      <c r="D122" s="242" t="s">
        <v>189</v>
      </c>
      <c r="E122" s="249" t="s">
        <v>39</v>
      </c>
      <c r="F122" s="250" t="s">
        <v>774</v>
      </c>
      <c r="G122" s="248"/>
      <c r="H122" s="251">
        <v>4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5"/>
      <c r="U122" s="256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7" t="s">
        <v>189</v>
      </c>
      <c r="AU122" s="257" t="s">
        <v>89</v>
      </c>
      <c r="AV122" s="13" t="s">
        <v>89</v>
      </c>
      <c r="AW122" s="13" t="s">
        <v>41</v>
      </c>
      <c r="AX122" s="13" t="s">
        <v>80</v>
      </c>
      <c r="AY122" s="257" t="s">
        <v>173</v>
      </c>
    </row>
    <row r="123" s="13" customFormat="1">
      <c r="A123" s="13"/>
      <c r="B123" s="247"/>
      <c r="C123" s="248"/>
      <c r="D123" s="242" t="s">
        <v>189</v>
      </c>
      <c r="E123" s="249" t="s">
        <v>39</v>
      </c>
      <c r="F123" s="250" t="s">
        <v>775</v>
      </c>
      <c r="G123" s="248"/>
      <c r="H123" s="251">
        <v>2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5"/>
      <c r="U123" s="256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7" t="s">
        <v>189</v>
      </c>
      <c r="AU123" s="257" t="s">
        <v>89</v>
      </c>
      <c r="AV123" s="13" t="s">
        <v>89</v>
      </c>
      <c r="AW123" s="13" t="s">
        <v>41</v>
      </c>
      <c r="AX123" s="13" t="s">
        <v>80</v>
      </c>
      <c r="AY123" s="257" t="s">
        <v>173</v>
      </c>
    </row>
    <row r="124" s="14" customFormat="1">
      <c r="A124" s="14"/>
      <c r="B124" s="258"/>
      <c r="C124" s="259"/>
      <c r="D124" s="242" t="s">
        <v>189</v>
      </c>
      <c r="E124" s="260" t="s">
        <v>39</v>
      </c>
      <c r="F124" s="261" t="s">
        <v>191</v>
      </c>
      <c r="G124" s="259"/>
      <c r="H124" s="262">
        <v>10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6"/>
      <c r="U124" s="267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8" t="s">
        <v>189</v>
      </c>
      <c r="AU124" s="268" t="s">
        <v>89</v>
      </c>
      <c r="AV124" s="14" t="s">
        <v>181</v>
      </c>
      <c r="AW124" s="14" t="s">
        <v>41</v>
      </c>
      <c r="AX124" s="14" t="s">
        <v>87</v>
      </c>
      <c r="AY124" s="268" t="s">
        <v>173</v>
      </c>
    </row>
    <row r="125" s="2" customFormat="1" ht="21.75" customHeight="1">
      <c r="A125" s="40"/>
      <c r="B125" s="41"/>
      <c r="C125" s="229" t="s">
        <v>226</v>
      </c>
      <c r="D125" s="229" t="s">
        <v>176</v>
      </c>
      <c r="E125" s="230" t="s">
        <v>516</v>
      </c>
      <c r="F125" s="231" t="s">
        <v>517</v>
      </c>
      <c r="G125" s="232" t="s">
        <v>131</v>
      </c>
      <c r="H125" s="233">
        <v>67</v>
      </c>
      <c r="I125" s="234"/>
      <c r="J125" s="235">
        <f>ROUND(I125*H125,2)</f>
        <v>0</v>
      </c>
      <c r="K125" s="231" t="s">
        <v>180</v>
      </c>
      <c r="L125" s="46"/>
      <c r="M125" s="236" t="s">
        <v>39</v>
      </c>
      <c r="N125" s="237" t="s">
        <v>53</v>
      </c>
      <c r="O125" s="87"/>
      <c r="P125" s="238">
        <f>O125*H125</f>
        <v>0</v>
      </c>
      <c r="Q125" s="238">
        <v>0</v>
      </c>
      <c r="R125" s="238">
        <f>Q125*H125</f>
        <v>0</v>
      </c>
      <c r="S125" s="238">
        <v>0</v>
      </c>
      <c r="T125" s="238">
        <f>S125*H125</f>
        <v>0</v>
      </c>
      <c r="U125" s="239" t="s">
        <v>39</v>
      </c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40" t="s">
        <v>181</v>
      </c>
      <c r="AT125" s="240" t="s">
        <v>176</v>
      </c>
      <c r="AU125" s="240" t="s">
        <v>89</v>
      </c>
      <c r="AY125" s="18" t="s">
        <v>173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181</v>
      </c>
      <c r="BK125" s="241">
        <f>ROUND(I125*H125,2)</f>
        <v>0</v>
      </c>
      <c r="BL125" s="18" t="s">
        <v>181</v>
      </c>
      <c r="BM125" s="240" t="s">
        <v>776</v>
      </c>
    </row>
    <row r="126" s="2" customFormat="1">
      <c r="A126" s="40"/>
      <c r="B126" s="41"/>
      <c r="C126" s="42"/>
      <c r="D126" s="242" t="s">
        <v>183</v>
      </c>
      <c r="E126" s="42"/>
      <c r="F126" s="243" t="s">
        <v>519</v>
      </c>
      <c r="G126" s="42"/>
      <c r="H126" s="42"/>
      <c r="I126" s="150"/>
      <c r="J126" s="42"/>
      <c r="K126" s="42"/>
      <c r="L126" s="46"/>
      <c r="M126" s="244"/>
      <c r="N126" s="245"/>
      <c r="O126" s="87"/>
      <c r="P126" s="87"/>
      <c r="Q126" s="87"/>
      <c r="R126" s="87"/>
      <c r="S126" s="87"/>
      <c r="T126" s="87"/>
      <c r="U126" s="88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183</v>
      </c>
      <c r="AU126" s="18" t="s">
        <v>89</v>
      </c>
    </row>
    <row r="127" s="2" customFormat="1">
      <c r="A127" s="40"/>
      <c r="B127" s="41"/>
      <c r="C127" s="42"/>
      <c r="D127" s="242" t="s">
        <v>187</v>
      </c>
      <c r="E127" s="42"/>
      <c r="F127" s="246" t="s">
        <v>777</v>
      </c>
      <c r="G127" s="42"/>
      <c r="H127" s="42"/>
      <c r="I127" s="150"/>
      <c r="J127" s="42"/>
      <c r="K127" s="42"/>
      <c r="L127" s="46"/>
      <c r="M127" s="244"/>
      <c r="N127" s="245"/>
      <c r="O127" s="87"/>
      <c r="P127" s="87"/>
      <c r="Q127" s="87"/>
      <c r="R127" s="87"/>
      <c r="S127" s="87"/>
      <c r="T127" s="87"/>
      <c r="U127" s="88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187</v>
      </c>
      <c r="AU127" s="18" t="s">
        <v>89</v>
      </c>
    </row>
    <row r="128" s="13" customFormat="1">
      <c r="A128" s="13"/>
      <c r="B128" s="247"/>
      <c r="C128" s="248"/>
      <c r="D128" s="242" t="s">
        <v>189</v>
      </c>
      <c r="E128" s="249" t="s">
        <v>39</v>
      </c>
      <c r="F128" s="250" t="s">
        <v>778</v>
      </c>
      <c r="G128" s="248"/>
      <c r="H128" s="251">
        <v>16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5"/>
      <c r="U128" s="256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7" t="s">
        <v>189</v>
      </c>
      <c r="AU128" s="257" t="s">
        <v>89</v>
      </c>
      <c r="AV128" s="13" t="s">
        <v>89</v>
      </c>
      <c r="AW128" s="13" t="s">
        <v>41</v>
      </c>
      <c r="AX128" s="13" t="s">
        <v>80</v>
      </c>
      <c r="AY128" s="257" t="s">
        <v>173</v>
      </c>
    </row>
    <row r="129" s="13" customFormat="1">
      <c r="A129" s="13"/>
      <c r="B129" s="247"/>
      <c r="C129" s="248"/>
      <c r="D129" s="242" t="s">
        <v>189</v>
      </c>
      <c r="E129" s="249" t="s">
        <v>39</v>
      </c>
      <c r="F129" s="250" t="s">
        <v>779</v>
      </c>
      <c r="G129" s="248"/>
      <c r="H129" s="251">
        <v>10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5"/>
      <c r="U129" s="256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189</v>
      </c>
      <c r="AU129" s="257" t="s">
        <v>89</v>
      </c>
      <c r="AV129" s="13" t="s">
        <v>89</v>
      </c>
      <c r="AW129" s="13" t="s">
        <v>41</v>
      </c>
      <c r="AX129" s="13" t="s">
        <v>80</v>
      </c>
      <c r="AY129" s="257" t="s">
        <v>173</v>
      </c>
    </row>
    <row r="130" s="13" customFormat="1">
      <c r="A130" s="13"/>
      <c r="B130" s="247"/>
      <c r="C130" s="248"/>
      <c r="D130" s="242" t="s">
        <v>189</v>
      </c>
      <c r="E130" s="249" t="s">
        <v>39</v>
      </c>
      <c r="F130" s="250" t="s">
        <v>780</v>
      </c>
      <c r="G130" s="248"/>
      <c r="H130" s="251">
        <v>7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5"/>
      <c r="U130" s="256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189</v>
      </c>
      <c r="AU130" s="257" t="s">
        <v>89</v>
      </c>
      <c r="AV130" s="13" t="s">
        <v>89</v>
      </c>
      <c r="AW130" s="13" t="s">
        <v>41</v>
      </c>
      <c r="AX130" s="13" t="s">
        <v>80</v>
      </c>
      <c r="AY130" s="257" t="s">
        <v>173</v>
      </c>
    </row>
    <row r="131" s="13" customFormat="1">
      <c r="A131" s="13"/>
      <c r="B131" s="247"/>
      <c r="C131" s="248"/>
      <c r="D131" s="242" t="s">
        <v>189</v>
      </c>
      <c r="E131" s="249" t="s">
        <v>39</v>
      </c>
      <c r="F131" s="250" t="s">
        <v>781</v>
      </c>
      <c r="G131" s="248"/>
      <c r="H131" s="251">
        <v>16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5"/>
      <c r="U131" s="256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189</v>
      </c>
      <c r="AU131" s="257" t="s">
        <v>89</v>
      </c>
      <c r="AV131" s="13" t="s">
        <v>89</v>
      </c>
      <c r="AW131" s="13" t="s">
        <v>41</v>
      </c>
      <c r="AX131" s="13" t="s">
        <v>80</v>
      </c>
      <c r="AY131" s="257" t="s">
        <v>173</v>
      </c>
    </row>
    <row r="132" s="13" customFormat="1">
      <c r="A132" s="13"/>
      <c r="B132" s="247"/>
      <c r="C132" s="248"/>
      <c r="D132" s="242" t="s">
        <v>189</v>
      </c>
      <c r="E132" s="249" t="s">
        <v>39</v>
      </c>
      <c r="F132" s="250" t="s">
        <v>782</v>
      </c>
      <c r="G132" s="248"/>
      <c r="H132" s="251">
        <v>6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5"/>
      <c r="U132" s="256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7" t="s">
        <v>189</v>
      </c>
      <c r="AU132" s="257" t="s">
        <v>89</v>
      </c>
      <c r="AV132" s="13" t="s">
        <v>89</v>
      </c>
      <c r="AW132" s="13" t="s">
        <v>41</v>
      </c>
      <c r="AX132" s="13" t="s">
        <v>80</v>
      </c>
      <c r="AY132" s="257" t="s">
        <v>173</v>
      </c>
    </row>
    <row r="133" s="13" customFormat="1">
      <c r="A133" s="13"/>
      <c r="B133" s="247"/>
      <c r="C133" s="248"/>
      <c r="D133" s="242" t="s">
        <v>189</v>
      </c>
      <c r="E133" s="249" t="s">
        <v>39</v>
      </c>
      <c r="F133" s="250" t="s">
        <v>783</v>
      </c>
      <c r="G133" s="248"/>
      <c r="H133" s="251">
        <v>9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5"/>
      <c r="U133" s="256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7" t="s">
        <v>189</v>
      </c>
      <c r="AU133" s="257" t="s">
        <v>89</v>
      </c>
      <c r="AV133" s="13" t="s">
        <v>89</v>
      </c>
      <c r="AW133" s="13" t="s">
        <v>41</v>
      </c>
      <c r="AX133" s="13" t="s">
        <v>80</v>
      </c>
      <c r="AY133" s="257" t="s">
        <v>173</v>
      </c>
    </row>
    <row r="134" s="13" customFormat="1">
      <c r="A134" s="13"/>
      <c r="B134" s="247"/>
      <c r="C134" s="248"/>
      <c r="D134" s="242" t="s">
        <v>189</v>
      </c>
      <c r="E134" s="249" t="s">
        <v>39</v>
      </c>
      <c r="F134" s="250" t="s">
        <v>784</v>
      </c>
      <c r="G134" s="248"/>
      <c r="H134" s="251">
        <v>3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5"/>
      <c r="U134" s="256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189</v>
      </c>
      <c r="AU134" s="257" t="s">
        <v>89</v>
      </c>
      <c r="AV134" s="13" t="s">
        <v>89</v>
      </c>
      <c r="AW134" s="13" t="s">
        <v>41</v>
      </c>
      <c r="AX134" s="13" t="s">
        <v>80</v>
      </c>
      <c r="AY134" s="257" t="s">
        <v>173</v>
      </c>
    </row>
    <row r="135" s="14" customFormat="1">
      <c r="A135" s="14"/>
      <c r="B135" s="258"/>
      <c r="C135" s="259"/>
      <c r="D135" s="242" t="s">
        <v>189</v>
      </c>
      <c r="E135" s="260" t="s">
        <v>39</v>
      </c>
      <c r="F135" s="261" t="s">
        <v>191</v>
      </c>
      <c r="G135" s="259"/>
      <c r="H135" s="262">
        <v>67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6"/>
      <c r="U135" s="267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8" t="s">
        <v>189</v>
      </c>
      <c r="AU135" s="268" t="s">
        <v>89</v>
      </c>
      <c r="AV135" s="14" t="s">
        <v>181</v>
      </c>
      <c r="AW135" s="14" t="s">
        <v>41</v>
      </c>
      <c r="AX135" s="14" t="s">
        <v>87</v>
      </c>
      <c r="AY135" s="268" t="s">
        <v>173</v>
      </c>
    </row>
    <row r="136" s="2" customFormat="1" ht="21.75" customHeight="1">
      <c r="A136" s="40"/>
      <c r="B136" s="41"/>
      <c r="C136" s="229" t="s">
        <v>232</v>
      </c>
      <c r="D136" s="229" t="s">
        <v>176</v>
      </c>
      <c r="E136" s="230" t="s">
        <v>596</v>
      </c>
      <c r="F136" s="231" t="s">
        <v>597</v>
      </c>
      <c r="G136" s="232" t="s">
        <v>598</v>
      </c>
      <c r="H136" s="233">
        <v>26</v>
      </c>
      <c r="I136" s="234"/>
      <c r="J136" s="235">
        <f>ROUND(I136*H136,2)</f>
        <v>0</v>
      </c>
      <c r="K136" s="231" t="s">
        <v>180</v>
      </c>
      <c r="L136" s="46"/>
      <c r="M136" s="236" t="s">
        <v>39</v>
      </c>
      <c r="N136" s="237" t="s">
        <v>53</v>
      </c>
      <c r="O136" s="87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8">
        <f>S136*H136</f>
        <v>0</v>
      </c>
      <c r="U136" s="239" t="s">
        <v>39</v>
      </c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0" t="s">
        <v>181</v>
      </c>
      <c r="AT136" s="240" t="s">
        <v>176</v>
      </c>
      <c r="AU136" s="240" t="s">
        <v>89</v>
      </c>
      <c r="AY136" s="18" t="s">
        <v>173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181</v>
      </c>
      <c r="BK136" s="241">
        <f>ROUND(I136*H136,2)</f>
        <v>0</v>
      </c>
      <c r="BL136" s="18" t="s">
        <v>181</v>
      </c>
      <c r="BM136" s="240" t="s">
        <v>785</v>
      </c>
    </row>
    <row r="137" s="2" customFormat="1">
      <c r="A137" s="40"/>
      <c r="B137" s="41"/>
      <c r="C137" s="42"/>
      <c r="D137" s="242" t="s">
        <v>183</v>
      </c>
      <c r="E137" s="42"/>
      <c r="F137" s="243" t="s">
        <v>600</v>
      </c>
      <c r="G137" s="42"/>
      <c r="H137" s="42"/>
      <c r="I137" s="150"/>
      <c r="J137" s="42"/>
      <c r="K137" s="42"/>
      <c r="L137" s="46"/>
      <c r="M137" s="244"/>
      <c r="N137" s="245"/>
      <c r="O137" s="87"/>
      <c r="P137" s="87"/>
      <c r="Q137" s="87"/>
      <c r="R137" s="87"/>
      <c r="S137" s="87"/>
      <c r="T137" s="87"/>
      <c r="U137" s="88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183</v>
      </c>
      <c r="AU137" s="18" t="s">
        <v>89</v>
      </c>
    </row>
    <row r="138" s="2" customFormat="1">
      <c r="A138" s="40"/>
      <c r="B138" s="41"/>
      <c r="C138" s="42"/>
      <c r="D138" s="242" t="s">
        <v>187</v>
      </c>
      <c r="E138" s="42"/>
      <c r="F138" s="246" t="s">
        <v>786</v>
      </c>
      <c r="G138" s="42"/>
      <c r="H138" s="42"/>
      <c r="I138" s="150"/>
      <c r="J138" s="42"/>
      <c r="K138" s="42"/>
      <c r="L138" s="46"/>
      <c r="M138" s="244"/>
      <c r="N138" s="245"/>
      <c r="O138" s="87"/>
      <c r="P138" s="87"/>
      <c r="Q138" s="87"/>
      <c r="R138" s="87"/>
      <c r="S138" s="87"/>
      <c r="T138" s="87"/>
      <c r="U138" s="88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187</v>
      </c>
      <c r="AU138" s="18" t="s">
        <v>89</v>
      </c>
    </row>
    <row r="139" s="13" customFormat="1">
      <c r="A139" s="13"/>
      <c r="B139" s="247"/>
      <c r="C139" s="248"/>
      <c r="D139" s="242" t="s">
        <v>189</v>
      </c>
      <c r="E139" s="249" t="s">
        <v>39</v>
      </c>
      <c r="F139" s="250" t="s">
        <v>787</v>
      </c>
      <c r="G139" s="248"/>
      <c r="H139" s="251">
        <v>4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5"/>
      <c r="U139" s="256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189</v>
      </c>
      <c r="AU139" s="257" t="s">
        <v>89</v>
      </c>
      <c r="AV139" s="13" t="s">
        <v>89</v>
      </c>
      <c r="AW139" s="13" t="s">
        <v>41</v>
      </c>
      <c r="AX139" s="13" t="s">
        <v>80</v>
      </c>
      <c r="AY139" s="257" t="s">
        <v>173</v>
      </c>
    </row>
    <row r="140" s="13" customFormat="1">
      <c r="A140" s="13"/>
      <c r="B140" s="247"/>
      <c r="C140" s="248"/>
      <c r="D140" s="242" t="s">
        <v>189</v>
      </c>
      <c r="E140" s="249" t="s">
        <v>39</v>
      </c>
      <c r="F140" s="250" t="s">
        <v>788</v>
      </c>
      <c r="G140" s="248"/>
      <c r="H140" s="251">
        <v>6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5"/>
      <c r="U140" s="256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189</v>
      </c>
      <c r="AU140" s="257" t="s">
        <v>89</v>
      </c>
      <c r="AV140" s="13" t="s">
        <v>89</v>
      </c>
      <c r="AW140" s="13" t="s">
        <v>41</v>
      </c>
      <c r="AX140" s="13" t="s">
        <v>80</v>
      </c>
      <c r="AY140" s="257" t="s">
        <v>173</v>
      </c>
    </row>
    <row r="141" s="13" customFormat="1">
      <c r="A141" s="13"/>
      <c r="B141" s="247"/>
      <c r="C141" s="248"/>
      <c r="D141" s="242" t="s">
        <v>189</v>
      </c>
      <c r="E141" s="249" t="s">
        <v>39</v>
      </c>
      <c r="F141" s="250" t="s">
        <v>789</v>
      </c>
      <c r="G141" s="248"/>
      <c r="H141" s="251">
        <v>5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5"/>
      <c r="U141" s="256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189</v>
      </c>
      <c r="AU141" s="257" t="s">
        <v>89</v>
      </c>
      <c r="AV141" s="13" t="s">
        <v>89</v>
      </c>
      <c r="AW141" s="13" t="s">
        <v>41</v>
      </c>
      <c r="AX141" s="13" t="s">
        <v>80</v>
      </c>
      <c r="AY141" s="257" t="s">
        <v>173</v>
      </c>
    </row>
    <row r="142" s="13" customFormat="1">
      <c r="A142" s="13"/>
      <c r="B142" s="247"/>
      <c r="C142" s="248"/>
      <c r="D142" s="242" t="s">
        <v>189</v>
      </c>
      <c r="E142" s="249" t="s">
        <v>39</v>
      </c>
      <c r="F142" s="250" t="s">
        <v>790</v>
      </c>
      <c r="G142" s="248"/>
      <c r="H142" s="251">
        <v>5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5"/>
      <c r="U142" s="256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7" t="s">
        <v>189</v>
      </c>
      <c r="AU142" s="257" t="s">
        <v>89</v>
      </c>
      <c r="AV142" s="13" t="s">
        <v>89</v>
      </c>
      <c r="AW142" s="13" t="s">
        <v>41</v>
      </c>
      <c r="AX142" s="13" t="s">
        <v>80</v>
      </c>
      <c r="AY142" s="257" t="s">
        <v>173</v>
      </c>
    </row>
    <row r="143" s="13" customFormat="1">
      <c r="A143" s="13"/>
      <c r="B143" s="247"/>
      <c r="C143" s="248"/>
      <c r="D143" s="242" t="s">
        <v>189</v>
      </c>
      <c r="E143" s="249" t="s">
        <v>39</v>
      </c>
      <c r="F143" s="250" t="s">
        <v>791</v>
      </c>
      <c r="G143" s="248"/>
      <c r="H143" s="251">
        <v>4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5"/>
      <c r="U143" s="256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189</v>
      </c>
      <c r="AU143" s="257" t="s">
        <v>89</v>
      </c>
      <c r="AV143" s="13" t="s">
        <v>89</v>
      </c>
      <c r="AW143" s="13" t="s">
        <v>41</v>
      </c>
      <c r="AX143" s="13" t="s">
        <v>80</v>
      </c>
      <c r="AY143" s="257" t="s">
        <v>173</v>
      </c>
    </row>
    <row r="144" s="13" customFormat="1">
      <c r="A144" s="13"/>
      <c r="B144" s="247"/>
      <c r="C144" s="248"/>
      <c r="D144" s="242" t="s">
        <v>189</v>
      </c>
      <c r="E144" s="249" t="s">
        <v>39</v>
      </c>
      <c r="F144" s="250" t="s">
        <v>792</v>
      </c>
      <c r="G144" s="248"/>
      <c r="H144" s="251">
        <v>2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5"/>
      <c r="U144" s="256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189</v>
      </c>
      <c r="AU144" s="257" t="s">
        <v>89</v>
      </c>
      <c r="AV144" s="13" t="s">
        <v>89</v>
      </c>
      <c r="AW144" s="13" t="s">
        <v>41</v>
      </c>
      <c r="AX144" s="13" t="s">
        <v>80</v>
      </c>
      <c r="AY144" s="257" t="s">
        <v>173</v>
      </c>
    </row>
    <row r="145" s="14" customFormat="1">
      <c r="A145" s="14"/>
      <c r="B145" s="258"/>
      <c r="C145" s="259"/>
      <c r="D145" s="242" t="s">
        <v>189</v>
      </c>
      <c r="E145" s="260" t="s">
        <v>39</v>
      </c>
      <c r="F145" s="261" t="s">
        <v>191</v>
      </c>
      <c r="G145" s="259"/>
      <c r="H145" s="262">
        <v>26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6"/>
      <c r="U145" s="267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8" t="s">
        <v>189</v>
      </c>
      <c r="AU145" s="268" t="s">
        <v>89</v>
      </c>
      <c r="AV145" s="14" t="s">
        <v>181</v>
      </c>
      <c r="AW145" s="14" t="s">
        <v>41</v>
      </c>
      <c r="AX145" s="14" t="s">
        <v>87</v>
      </c>
      <c r="AY145" s="268" t="s">
        <v>173</v>
      </c>
    </row>
    <row r="146" s="2" customFormat="1" ht="21.75" customHeight="1">
      <c r="A146" s="40"/>
      <c r="B146" s="41"/>
      <c r="C146" s="229" t="s">
        <v>245</v>
      </c>
      <c r="D146" s="229" t="s">
        <v>176</v>
      </c>
      <c r="E146" s="230" t="s">
        <v>605</v>
      </c>
      <c r="F146" s="231" t="s">
        <v>606</v>
      </c>
      <c r="G146" s="232" t="s">
        <v>598</v>
      </c>
      <c r="H146" s="233">
        <v>10</v>
      </c>
      <c r="I146" s="234"/>
      <c r="J146" s="235">
        <f>ROUND(I146*H146,2)</f>
        <v>0</v>
      </c>
      <c r="K146" s="231" t="s">
        <v>180</v>
      </c>
      <c r="L146" s="46"/>
      <c r="M146" s="236" t="s">
        <v>39</v>
      </c>
      <c r="N146" s="237" t="s">
        <v>53</v>
      </c>
      <c r="O146" s="87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8">
        <f>S146*H146</f>
        <v>0</v>
      </c>
      <c r="U146" s="239" t="s">
        <v>39</v>
      </c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0" t="s">
        <v>181</v>
      </c>
      <c r="AT146" s="240" t="s">
        <v>176</v>
      </c>
      <c r="AU146" s="240" t="s">
        <v>89</v>
      </c>
      <c r="AY146" s="18" t="s">
        <v>173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181</v>
      </c>
      <c r="BK146" s="241">
        <f>ROUND(I146*H146,2)</f>
        <v>0</v>
      </c>
      <c r="BL146" s="18" t="s">
        <v>181</v>
      </c>
      <c r="BM146" s="240" t="s">
        <v>793</v>
      </c>
    </row>
    <row r="147" s="2" customFormat="1">
      <c r="A147" s="40"/>
      <c r="B147" s="41"/>
      <c r="C147" s="42"/>
      <c r="D147" s="242" t="s">
        <v>183</v>
      </c>
      <c r="E147" s="42"/>
      <c r="F147" s="243" t="s">
        <v>608</v>
      </c>
      <c r="G147" s="42"/>
      <c r="H147" s="42"/>
      <c r="I147" s="150"/>
      <c r="J147" s="42"/>
      <c r="K147" s="42"/>
      <c r="L147" s="46"/>
      <c r="M147" s="244"/>
      <c r="N147" s="245"/>
      <c r="O147" s="87"/>
      <c r="P147" s="87"/>
      <c r="Q147" s="87"/>
      <c r="R147" s="87"/>
      <c r="S147" s="87"/>
      <c r="T147" s="87"/>
      <c r="U147" s="88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183</v>
      </c>
      <c r="AU147" s="18" t="s">
        <v>89</v>
      </c>
    </row>
    <row r="148" s="2" customFormat="1">
      <c r="A148" s="40"/>
      <c r="B148" s="41"/>
      <c r="C148" s="42"/>
      <c r="D148" s="242" t="s">
        <v>187</v>
      </c>
      <c r="E148" s="42"/>
      <c r="F148" s="246" t="s">
        <v>794</v>
      </c>
      <c r="G148" s="42"/>
      <c r="H148" s="42"/>
      <c r="I148" s="150"/>
      <c r="J148" s="42"/>
      <c r="K148" s="42"/>
      <c r="L148" s="46"/>
      <c r="M148" s="244"/>
      <c r="N148" s="245"/>
      <c r="O148" s="87"/>
      <c r="P148" s="87"/>
      <c r="Q148" s="87"/>
      <c r="R148" s="87"/>
      <c r="S148" s="87"/>
      <c r="T148" s="87"/>
      <c r="U148" s="88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187</v>
      </c>
      <c r="AU148" s="18" t="s">
        <v>89</v>
      </c>
    </row>
    <row r="149" s="13" customFormat="1">
      <c r="A149" s="13"/>
      <c r="B149" s="247"/>
      <c r="C149" s="248"/>
      <c r="D149" s="242" t="s">
        <v>189</v>
      </c>
      <c r="E149" s="249" t="s">
        <v>39</v>
      </c>
      <c r="F149" s="250" t="s">
        <v>787</v>
      </c>
      <c r="G149" s="248"/>
      <c r="H149" s="251">
        <v>4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5"/>
      <c r="U149" s="256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189</v>
      </c>
      <c r="AU149" s="257" t="s">
        <v>89</v>
      </c>
      <c r="AV149" s="13" t="s">
        <v>89</v>
      </c>
      <c r="AW149" s="13" t="s">
        <v>41</v>
      </c>
      <c r="AX149" s="13" t="s">
        <v>80</v>
      </c>
      <c r="AY149" s="257" t="s">
        <v>173</v>
      </c>
    </row>
    <row r="150" s="13" customFormat="1">
      <c r="A150" s="13"/>
      <c r="B150" s="247"/>
      <c r="C150" s="248"/>
      <c r="D150" s="242" t="s">
        <v>189</v>
      </c>
      <c r="E150" s="249" t="s">
        <v>39</v>
      </c>
      <c r="F150" s="250" t="s">
        <v>795</v>
      </c>
      <c r="G150" s="248"/>
      <c r="H150" s="251">
        <v>6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5"/>
      <c r="U150" s="256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189</v>
      </c>
      <c r="AU150" s="257" t="s">
        <v>89</v>
      </c>
      <c r="AV150" s="13" t="s">
        <v>89</v>
      </c>
      <c r="AW150" s="13" t="s">
        <v>41</v>
      </c>
      <c r="AX150" s="13" t="s">
        <v>80</v>
      </c>
      <c r="AY150" s="257" t="s">
        <v>173</v>
      </c>
    </row>
    <row r="151" s="14" customFormat="1">
      <c r="A151" s="14"/>
      <c r="B151" s="258"/>
      <c r="C151" s="259"/>
      <c r="D151" s="242" t="s">
        <v>189</v>
      </c>
      <c r="E151" s="260" t="s">
        <v>39</v>
      </c>
      <c r="F151" s="261" t="s">
        <v>191</v>
      </c>
      <c r="G151" s="259"/>
      <c r="H151" s="262">
        <v>10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6"/>
      <c r="U151" s="267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8" t="s">
        <v>189</v>
      </c>
      <c r="AU151" s="268" t="s">
        <v>89</v>
      </c>
      <c r="AV151" s="14" t="s">
        <v>181</v>
      </c>
      <c r="AW151" s="14" t="s">
        <v>41</v>
      </c>
      <c r="AX151" s="14" t="s">
        <v>87</v>
      </c>
      <c r="AY151" s="268" t="s">
        <v>173</v>
      </c>
    </row>
    <row r="152" s="2" customFormat="1" ht="21.75" customHeight="1">
      <c r="A152" s="40"/>
      <c r="B152" s="41"/>
      <c r="C152" s="229" t="s">
        <v>251</v>
      </c>
      <c r="D152" s="229" t="s">
        <v>176</v>
      </c>
      <c r="E152" s="230" t="s">
        <v>796</v>
      </c>
      <c r="F152" s="231" t="s">
        <v>797</v>
      </c>
      <c r="G152" s="232" t="s">
        <v>598</v>
      </c>
      <c r="H152" s="233">
        <v>5</v>
      </c>
      <c r="I152" s="234"/>
      <c r="J152" s="235">
        <f>ROUND(I152*H152,2)</f>
        <v>0</v>
      </c>
      <c r="K152" s="231" t="s">
        <v>180</v>
      </c>
      <c r="L152" s="46"/>
      <c r="M152" s="236" t="s">
        <v>39</v>
      </c>
      <c r="N152" s="237" t="s">
        <v>53</v>
      </c>
      <c r="O152" s="87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8">
        <f>S152*H152</f>
        <v>0</v>
      </c>
      <c r="U152" s="239" t="s">
        <v>39</v>
      </c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0" t="s">
        <v>181</v>
      </c>
      <c r="AT152" s="240" t="s">
        <v>176</v>
      </c>
      <c r="AU152" s="240" t="s">
        <v>89</v>
      </c>
      <c r="AY152" s="18" t="s">
        <v>173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181</v>
      </c>
      <c r="BK152" s="241">
        <f>ROUND(I152*H152,2)</f>
        <v>0</v>
      </c>
      <c r="BL152" s="18" t="s">
        <v>181</v>
      </c>
      <c r="BM152" s="240" t="s">
        <v>798</v>
      </c>
    </row>
    <row r="153" s="2" customFormat="1">
      <c r="A153" s="40"/>
      <c r="B153" s="41"/>
      <c r="C153" s="42"/>
      <c r="D153" s="242" t="s">
        <v>183</v>
      </c>
      <c r="E153" s="42"/>
      <c r="F153" s="243" t="s">
        <v>799</v>
      </c>
      <c r="G153" s="42"/>
      <c r="H153" s="42"/>
      <c r="I153" s="150"/>
      <c r="J153" s="42"/>
      <c r="K153" s="42"/>
      <c r="L153" s="46"/>
      <c r="M153" s="244"/>
      <c r="N153" s="245"/>
      <c r="O153" s="87"/>
      <c r="P153" s="87"/>
      <c r="Q153" s="87"/>
      <c r="R153" s="87"/>
      <c r="S153" s="87"/>
      <c r="T153" s="87"/>
      <c r="U153" s="88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183</v>
      </c>
      <c r="AU153" s="18" t="s">
        <v>89</v>
      </c>
    </row>
    <row r="154" s="2" customFormat="1">
      <c r="A154" s="40"/>
      <c r="B154" s="41"/>
      <c r="C154" s="42"/>
      <c r="D154" s="242" t="s">
        <v>187</v>
      </c>
      <c r="E154" s="42"/>
      <c r="F154" s="246" t="s">
        <v>800</v>
      </c>
      <c r="G154" s="42"/>
      <c r="H154" s="42"/>
      <c r="I154" s="150"/>
      <c r="J154" s="42"/>
      <c r="K154" s="42"/>
      <c r="L154" s="46"/>
      <c r="M154" s="244"/>
      <c r="N154" s="245"/>
      <c r="O154" s="87"/>
      <c r="P154" s="87"/>
      <c r="Q154" s="87"/>
      <c r="R154" s="87"/>
      <c r="S154" s="87"/>
      <c r="T154" s="87"/>
      <c r="U154" s="88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187</v>
      </c>
      <c r="AU154" s="18" t="s">
        <v>89</v>
      </c>
    </row>
    <row r="155" s="13" customFormat="1">
      <c r="A155" s="13"/>
      <c r="B155" s="247"/>
      <c r="C155" s="248"/>
      <c r="D155" s="242" t="s">
        <v>189</v>
      </c>
      <c r="E155" s="249" t="s">
        <v>39</v>
      </c>
      <c r="F155" s="250" t="s">
        <v>801</v>
      </c>
      <c r="G155" s="248"/>
      <c r="H155" s="251">
        <v>2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5"/>
      <c r="U155" s="256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7" t="s">
        <v>189</v>
      </c>
      <c r="AU155" s="257" t="s">
        <v>89</v>
      </c>
      <c r="AV155" s="13" t="s">
        <v>89</v>
      </c>
      <c r="AW155" s="13" t="s">
        <v>41</v>
      </c>
      <c r="AX155" s="13" t="s">
        <v>80</v>
      </c>
      <c r="AY155" s="257" t="s">
        <v>173</v>
      </c>
    </row>
    <row r="156" s="13" customFormat="1">
      <c r="A156" s="13"/>
      <c r="B156" s="247"/>
      <c r="C156" s="248"/>
      <c r="D156" s="242" t="s">
        <v>189</v>
      </c>
      <c r="E156" s="249" t="s">
        <v>39</v>
      </c>
      <c r="F156" s="250" t="s">
        <v>802</v>
      </c>
      <c r="G156" s="248"/>
      <c r="H156" s="251">
        <v>2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5"/>
      <c r="U156" s="256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189</v>
      </c>
      <c r="AU156" s="257" t="s">
        <v>89</v>
      </c>
      <c r="AV156" s="13" t="s">
        <v>89</v>
      </c>
      <c r="AW156" s="13" t="s">
        <v>41</v>
      </c>
      <c r="AX156" s="13" t="s">
        <v>80</v>
      </c>
      <c r="AY156" s="257" t="s">
        <v>173</v>
      </c>
    </row>
    <row r="157" s="13" customFormat="1">
      <c r="A157" s="13"/>
      <c r="B157" s="247"/>
      <c r="C157" s="248"/>
      <c r="D157" s="242" t="s">
        <v>189</v>
      </c>
      <c r="E157" s="249" t="s">
        <v>39</v>
      </c>
      <c r="F157" s="250" t="s">
        <v>803</v>
      </c>
      <c r="G157" s="248"/>
      <c r="H157" s="251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5"/>
      <c r="U157" s="256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189</v>
      </c>
      <c r="AU157" s="257" t="s">
        <v>89</v>
      </c>
      <c r="AV157" s="13" t="s">
        <v>89</v>
      </c>
      <c r="AW157" s="13" t="s">
        <v>41</v>
      </c>
      <c r="AX157" s="13" t="s">
        <v>80</v>
      </c>
      <c r="AY157" s="257" t="s">
        <v>173</v>
      </c>
    </row>
    <row r="158" s="14" customFormat="1">
      <c r="A158" s="14"/>
      <c r="B158" s="258"/>
      <c r="C158" s="259"/>
      <c r="D158" s="242" t="s">
        <v>189</v>
      </c>
      <c r="E158" s="260" t="s">
        <v>39</v>
      </c>
      <c r="F158" s="261" t="s">
        <v>191</v>
      </c>
      <c r="G158" s="259"/>
      <c r="H158" s="262">
        <v>5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6"/>
      <c r="U158" s="267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189</v>
      </c>
      <c r="AU158" s="268" t="s">
        <v>89</v>
      </c>
      <c r="AV158" s="14" t="s">
        <v>181</v>
      </c>
      <c r="AW158" s="14" t="s">
        <v>41</v>
      </c>
      <c r="AX158" s="14" t="s">
        <v>87</v>
      </c>
      <c r="AY158" s="268" t="s">
        <v>173</v>
      </c>
    </row>
    <row r="159" s="2" customFormat="1" ht="21.75" customHeight="1">
      <c r="A159" s="40"/>
      <c r="B159" s="41"/>
      <c r="C159" s="229" t="s">
        <v>260</v>
      </c>
      <c r="D159" s="229" t="s">
        <v>176</v>
      </c>
      <c r="E159" s="230" t="s">
        <v>804</v>
      </c>
      <c r="F159" s="231" t="s">
        <v>805</v>
      </c>
      <c r="G159" s="232" t="s">
        <v>598</v>
      </c>
      <c r="H159" s="233">
        <v>16</v>
      </c>
      <c r="I159" s="234"/>
      <c r="J159" s="235">
        <f>ROUND(I159*H159,2)</f>
        <v>0</v>
      </c>
      <c r="K159" s="231" t="s">
        <v>180</v>
      </c>
      <c r="L159" s="46"/>
      <c r="M159" s="236" t="s">
        <v>39</v>
      </c>
      <c r="N159" s="237" t="s">
        <v>53</v>
      </c>
      <c r="O159" s="87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8">
        <f>S159*H159</f>
        <v>0</v>
      </c>
      <c r="U159" s="239" t="s">
        <v>39</v>
      </c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0" t="s">
        <v>181</v>
      </c>
      <c r="AT159" s="240" t="s">
        <v>176</v>
      </c>
      <c r="AU159" s="240" t="s">
        <v>89</v>
      </c>
      <c r="AY159" s="18" t="s">
        <v>173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181</v>
      </c>
      <c r="BK159" s="241">
        <f>ROUND(I159*H159,2)</f>
        <v>0</v>
      </c>
      <c r="BL159" s="18" t="s">
        <v>181</v>
      </c>
      <c r="BM159" s="240" t="s">
        <v>806</v>
      </c>
    </row>
    <row r="160" s="2" customFormat="1">
      <c r="A160" s="40"/>
      <c r="B160" s="41"/>
      <c r="C160" s="42"/>
      <c r="D160" s="242" t="s">
        <v>183</v>
      </c>
      <c r="E160" s="42"/>
      <c r="F160" s="243" t="s">
        <v>807</v>
      </c>
      <c r="G160" s="42"/>
      <c r="H160" s="42"/>
      <c r="I160" s="150"/>
      <c r="J160" s="42"/>
      <c r="K160" s="42"/>
      <c r="L160" s="46"/>
      <c r="M160" s="244"/>
      <c r="N160" s="245"/>
      <c r="O160" s="87"/>
      <c r="P160" s="87"/>
      <c r="Q160" s="87"/>
      <c r="R160" s="87"/>
      <c r="S160" s="87"/>
      <c r="T160" s="87"/>
      <c r="U160" s="88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183</v>
      </c>
      <c r="AU160" s="18" t="s">
        <v>89</v>
      </c>
    </row>
    <row r="161" s="2" customFormat="1">
      <c r="A161" s="40"/>
      <c r="B161" s="41"/>
      <c r="C161" s="42"/>
      <c r="D161" s="242" t="s">
        <v>187</v>
      </c>
      <c r="E161" s="42"/>
      <c r="F161" s="246" t="s">
        <v>808</v>
      </c>
      <c r="G161" s="42"/>
      <c r="H161" s="42"/>
      <c r="I161" s="150"/>
      <c r="J161" s="42"/>
      <c r="K161" s="42"/>
      <c r="L161" s="46"/>
      <c r="M161" s="244"/>
      <c r="N161" s="245"/>
      <c r="O161" s="87"/>
      <c r="P161" s="87"/>
      <c r="Q161" s="87"/>
      <c r="R161" s="87"/>
      <c r="S161" s="87"/>
      <c r="T161" s="87"/>
      <c r="U161" s="88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8" t="s">
        <v>187</v>
      </c>
      <c r="AU161" s="18" t="s">
        <v>89</v>
      </c>
    </row>
    <row r="162" s="13" customFormat="1">
      <c r="A162" s="13"/>
      <c r="B162" s="247"/>
      <c r="C162" s="248"/>
      <c r="D162" s="242" t="s">
        <v>189</v>
      </c>
      <c r="E162" s="249" t="s">
        <v>39</v>
      </c>
      <c r="F162" s="250" t="s">
        <v>809</v>
      </c>
      <c r="G162" s="248"/>
      <c r="H162" s="251">
        <v>8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5"/>
      <c r="U162" s="256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189</v>
      </c>
      <c r="AU162" s="257" t="s">
        <v>89</v>
      </c>
      <c r="AV162" s="13" t="s">
        <v>89</v>
      </c>
      <c r="AW162" s="13" t="s">
        <v>41</v>
      </c>
      <c r="AX162" s="13" t="s">
        <v>80</v>
      </c>
      <c r="AY162" s="257" t="s">
        <v>173</v>
      </c>
    </row>
    <row r="163" s="13" customFormat="1">
      <c r="A163" s="13"/>
      <c r="B163" s="247"/>
      <c r="C163" s="248"/>
      <c r="D163" s="242" t="s">
        <v>189</v>
      </c>
      <c r="E163" s="249" t="s">
        <v>39</v>
      </c>
      <c r="F163" s="250" t="s">
        <v>810</v>
      </c>
      <c r="G163" s="248"/>
      <c r="H163" s="251">
        <v>8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5"/>
      <c r="U163" s="256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7" t="s">
        <v>189</v>
      </c>
      <c r="AU163" s="257" t="s">
        <v>89</v>
      </c>
      <c r="AV163" s="13" t="s">
        <v>89</v>
      </c>
      <c r="AW163" s="13" t="s">
        <v>41</v>
      </c>
      <c r="AX163" s="13" t="s">
        <v>80</v>
      </c>
      <c r="AY163" s="257" t="s">
        <v>173</v>
      </c>
    </row>
    <row r="164" s="14" customFormat="1">
      <c r="A164" s="14"/>
      <c r="B164" s="258"/>
      <c r="C164" s="259"/>
      <c r="D164" s="242" t="s">
        <v>189</v>
      </c>
      <c r="E164" s="260" t="s">
        <v>39</v>
      </c>
      <c r="F164" s="261" t="s">
        <v>191</v>
      </c>
      <c r="G164" s="259"/>
      <c r="H164" s="262">
        <v>16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6"/>
      <c r="U164" s="267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8" t="s">
        <v>189</v>
      </c>
      <c r="AU164" s="268" t="s">
        <v>89</v>
      </c>
      <c r="AV164" s="14" t="s">
        <v>181</v>
      </c>
      <c r="AW164" s="14" t="s">
        <v>41</v>
      </c>
      <c r="AX164" s="14" t="s">
        <v>87</v>
      </c>
      <c r="AY164" s="268" t="s">
        <v>173</v>
      </c>
    </row>
    <row r="165" s="2" customFormat="1" ht="21.75" customHeight="1">
      <c r="A165" s="40"/>
      <c r="B165" s="41"/>
      <c r="C165" s="229" t="s">
        <v>267</v>
      </c>
      <c r="D165" s="229" t="s">
        <v>176</v>
      </c>
      <c r="E165" s="230" t="s">
        <v>811</v>
      </c>
      <c r="F165" s="231" t="s">
        <v>812</v>
      </c>
      <c r="G165" s="232" t="s">
        <v>598</v>
      </c>
      <c r="H165" s="233">
        <v>10</v>
      </c>
      <c r="I165" s="234"/>
      <c r="J165" s="235">
        <f>ROUND(I165*H165,2)</f>
        <v>0</v>
      </c>
      <c r="K165" s="231" t="s">
        <v>180</v>
      </c>
      <c r="L165" s="46"/>
      <c r="M165" s="236" t="s">
        <v>39</v>
      </c>
      <c r="N165" s="237" t="s">
        <v>53</v>
      </c>
      <c r="O165" s="87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8">
        <f>S165*H165</f>
        <v>0</v>
      </c>
      <c r="U165" s="239" t="s">
        <v>39</v>
      </c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40" t="s">
        <v>181</v>
      </c>
      <c r="AT165" s="240" t="s">
        <v>176</v>
      </c>
      <c r="AU165" s="240" t="s">
        <v>89</v>
      </c>
      <c r="AY165" s="18" t="s">
        <v>173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181</v>
      </c>
      <c r="BK165" s="241">
        <f>ROUND(I165*H165,2)</f>
        <v>0</v>
      </c>
      <c r="BL165" s="18" t="s">
        <v>181</v>
      </c>
      <c r="BM165" s="240" t="s">
        <v>813</v>
      </c>
    </row>
    <row r="166" s="2" customFormat="1">
      <c r="A166" s="40"/>
      <c r="B166" s="41"/>
      <c r="C166" s="42"/>
      <c r="D166" s="242" t="s">
        <v>183</v>
      </c>
      <c r="E166" s="42"/>
      <c r="F166" s="243" t="s">
        <v>814</v>
      </c>
      <c r="G166" s="42"/>
      <c r="H166" s="42"/>
      <c r="I166" s="150"/>
      <c r="J166" s="42"/>
      <c r="K166" s="42"/>
      <c r="L166" s="46"/>
      <c r="M166" s="244"/>
      <c r="N166" s="245"/>
      <c r="O166" s="87"/>
      <c r="P166" s="87"/>
      <c r="Q166" s="87"/>
      <c r="R166" s="87"/>
      <c r="S166" s="87"/>
      <c r="T166" s="87"/>
      <c r="U166" s="88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183</v>
      </c>
      <c r="AU166" s="18" t="s">
        <v>89</v>
      </c>
    </row>
    <row r="167" s="2" customFormat="1">
      <c r="A167" s="40"/>
      <c r="B167" s="41"/>
      <c r="C167" s="42"/>
      <c r="D167" s="242" t="s">
        <v>187</v>
      </c>
      <c r="E167" s="42"/>
      <c r="F167" s="246" t="s">
        <v>815</v>
      </c>
      <c r="G167" s="42"/>
      <c r="H167" s="42"/>
      <c r="I167" s="150"/>
      <c r="J167" s="42"/>
      <c r="K167" s="42"/>
      <c r="L167" s="46"/>
      <c r="M167" s="244"/>
      <c r="N167" s="245"/>
      <c r="O167" s="87"/>
      <c r="P167" s="87"/>
      <c r="Q167" s="87"/>
      <c r="R167" s="87"/>
      <c r="S167" s="87"/>
      <c r="T167" s="87"/>
      <c r="U167" s="88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187</v>
      </c>
      <c r="AU167" s="18" t="s">
        <v>89</v>
      </c>
    </row>
    <row r="168" s="13" customFormat="1">
      <c r="A168" s="13"/>
      <c r="B168" s="247"/>
      <c r="C168" s="248"/>
      <c r="D168" s="242" t="s">
        <v>189</v>
      </c>
      <c r="E168" s="249" t="s">
        <v>39</v>
      </c>
      <c r="F168" s="250" t="s">
        <v>787</v>
      </c>
      <c r="G168" s="248"/>
      <c r="H168" s="251">
        <v>4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5"/>
      <c r="U168" s="256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7" t="s">
        <v>189</v>
      </c>
      <c r="AU168" s="257" t="s">
        <v>89</v>
      </c>
      <c r="AV168" s="13" t="s">
        <v>89</v>
      </c>
      <c r="AW168" s="13" t="s">
        <v>41</v>
      </c>
      <c r="AX168" s="13" t="s">
        <v>80</v>
      </c>
      <c r="AY168" s="257" t="s">
        <v>173</v>
      </c>
    </row>
    <row r="169" s="13" customFormat="1">
      <c r="A169" s="13"/>
      <c r="B169" s="247"/>
      <c r="C169" s="248"/>
      <c r="D169" s="242" t="s">
        <v>189</v>
      </c>
      <c r="E169" s="249" t="s">
        <v>39</v>
      </c>
      <c r="F169" s="250" t="s">
        <v>795</v>
      </c>
      <c r="G169" s="248"/>
      <c r="H169" s="251">
        <v>6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5"/>
      <c r="U169" s="256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189</v>
      </c>
      <c r="AU169" s="257" t="s">
        <v>89</v>
      </c>
      <c r="AV169" s="13" t="s">
        <v>89</v>
      </c>
      <c r="AW169" s="13" t="s">
        <v>41</v>
      </c>
      <c r="AX169" s="13" t="s">
        <v>80</v>
      </c>
      <c r="AY169" s="257" t="s">
        <v>173</v>
      </c>
    </row>
    <row r="170" s="14" customFormat="1">
      <c r="A170" s="14"/>
      <c r="B170" s="258"/>
      <c r="C170" s="259"/>
      <c r="D170" s="242" t="s">
        <v>189</v>
      </c>
      <c r="E170" s="260" t="s">
        <v>39</v>
      </c>
      <c r="F170" s="261" t="s">
        <v>191</v>
      </c>
      <c r="G170" s="259"/>
      <c r="H170" s="262">
        <v>10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6"/>
      <c r="U170" s="267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8" t="s">
        <v>189</v>
      </c>
      <c r="AU170" s="268" t="s">
        <v>89</v>
      </c>
      <c r="AV170" s="14" t="s">
        <v>181</v>
      </c>
      <c r="AW170" s="14" t="s">
        <v>41</v>
      </c>
      <c r="AX170" s="14" t="s">
        <v>87</v>
      </c>
      <c r="AY170" s="268" t="s">
        <v>173</v>
      </c>
    </row>
    <row r="171" s="2" customFormat="1" ht="33" customHeight="1">
      <c r="A171" s="40"/>
      <c r="B171" s="41"/>
      <c r="C171" s="229" t="s">
        <v>283</v>
      </c>
      <c r="D171" s="229" t="s">
        <v>176</v>
      </c>
      <c r="E171" s="230" t="s">
        <v>816</v>
      </c>
      <c r="F171" s="231" t="s">
        <v>817</v>
      </c>
      <c r="G171" s="232" t="s">
        <v>135</v>
      </c>
      <c r="H171" s="233">
        <v>358</v>
      </c>
      <c r="I171" s="234"/>
      <c r="J171" s="235">
        <f>ROUND(I171*H171,2)</f>
        <v>0</v>
      </c>
      <c r="K171" s="231" t="s">
        <v>180</v>
      </c>
      <c r="L171" s="46"/>
      <c r="M171" s="236" t="s">
        <v>39</v>
      </c>
      <c r="N171" s="237" t="s">
        <v>53</v>
      </c>
      <c r="O171" s="87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8">
        <f>S171*H171</f>
        <v>0</v>
      </c>
      <c r="U171" s="239" t="s">
        <v>39</v>
      </c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0" t="s">
        <v>181</v>
      </c>
      <c r="AT171" s="240" t="s">
        <v>176</v>
      </c>
      <c r="AU171" s="240" t="s">
        <v>89</v>
      </c>
      <c r="AY171" s="18" t="s">
        <v>173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181</v>
      </c>
      <c r="BK171" s="241">
        <f>ROUND(I171*H171,2)</f>
        <v>0</v>
      </c>
      <c r="BL171" s="18" t="s">
        <v>181</v>
      </c>
      <c r="BM171" s="240" t="s">
        <v>818</v>
      </c>
    </row>
    <row r="172" s="2" customFormat="1">
      <c r="A172" s="40"/>
      <c r="B172" s="41"/>
      <c r="C172" s="42"/>
      <c r="D172" s="242" t="s">
        <v>183</v>
      </c>
      <c r="E172" s="42"/>
      <c r="F172" s="243" t="s">
        <v>819</v>
      </c>
      <c r="G172" s="42"/>
      <c r="H172" s="42"/>
      <c r="I172" s="150"/>
      <c r="J172" s="42"/>
      <c r="K172" s="42"/>
      <c r="L172" s="46"/>
      <c r="M172" s="244"/>
      <c r="N172" s="245"/>
      <c r="O172" s="87"/>
      <c r="P172" s="87"/>
      <c r="Q172" s="87"/>
      <c r="R172" s="87"/>
      <c r="S172" s="87"/>
      <c r="T172" s="87"/>
      <c r="U172" s="88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183</v>
      </c>
      <c r="AU172" s="18" t="s">
        <v>89</v>
      </c>
    </row>
    <row r="173" s="2" customFormat="1">
      <c r="A173" s="40"/>
      <c r="B173" s="41"/>
      <c r="C173" s="42"/>
      <c r="D173" s="242" t="s">
        <v>187</v>
      </c>
      <c r="E173" s="42"/>
      <c r="F173" s="246" t="s">
        <v>820</v>
      </c>
      <c r="G173" s="42"/>
      <c r="H173" s="42"/>
      <c r="I173" s="150"/>
      <c r="J173" s="42"/>
      <c r="K173" s="42"/>
      <c r="L173" s="46"/>
      <c r="M173" s="244"/>
      <c r="N173" s="245"/>
      <c r="O173" s="87"/>
      <c r="P173" s="87"/>
      <c r="Q173" s="87"/>
      <c r="R173" s="87"/>
      <c r="S173" s="87"/>
      <c r="T173" s="87"/>
      <c r="U173" s="88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187</v>
      </c>
      <c r="AU173" s="18" t="s">
        <v>89</v>
      </c>
    </row>
    <row r="174" s="13" customFormat="1">
      <c r="A174" s="13"/>
      <c r="B174" s="247"/>
      <c r="C174" s="248"/>
      <c r="D174" s="242" t="s">
        <v>189</v>
      </c>
      <c r="E174" s="249" t="s">
        <v>39</v>
      </c>
      <c r="F174" s="250" t="s">
        <v>821</v>
      </c>
      <c r="G174" s="248"/>
      <c r="H174" s="251">
        <v>126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5"/>
      <c r="U174" s="256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7" t="s">
        <v>189</v>
      </c>
      <c r="AU174" s="257" t="s">
        <v>89</v>
      </c>
      <c r="AV174" s="13" t="s">
        <v>89</v>
      </c>
      <c r="AW174" s="13" t="s">
        <v>41</v>
      </c>
      <c r="AX174" s="13" t="s">
        <v>80</v>
      </c>
      <c r="AY174" s="257" t="s">
        <v>173</v>
      </c>
    </row>
    <row r="175" s="13" customFormat="1">
      <c r="A175" s="13"/>
      <c r="B175" s="247"/>
      <c r="C175" s="248"/>
      <c r="D175" s="242" t="s">
        <v>189</v>
      </c>
      <c r="E175" s="249" t="s">
        <v>39</v>
      </c>
      <c r="F175" s="250" t="s">
        <v>822</v>
      </c>
      <c r="G175" s="248"/>
      <c r="H175" s="251">
        <v>130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5"/>
      <c r="U175" s="256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189</v>
      </c>
      <c r="AU175" s="257" t="s">
        <v>89</v>
      </c>
      <c r="AV175" s="13" t="s">
        <v>89</v>
      </c>
      <c r="AW175" s="13" t="s">
        <v>41</v>
      </c>
      <c r="AX175" s="13" t="s">
        <v>80</v>
      </c>
      <c r="AY175" s="257" t="s">
        <v>173</v>
      </c>
    </row>
    <row r="176" s="13" customFormat="1">
      <c r="A176" s="13"/>
      <c r="B176" s="247"/>
      <c r="C176" s="248"/>
      <c r="D176" s="242" t="s">
        <v>189</v>
      </c>
      <c r="E176" s="249" t="s">
        <v>39</v>
      </c>
      <c r="F176" s="250" t="s">
        <v>823</v>
      </c>
      <c r="G176" s="248"/>
      <c r="H176" s="251">
        <v>50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5"/>
      <c r="U176" s="256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189</v>
      </c>
      <c r="AU176" s="257" t="s">
        <v>89</v>
      </c>
      <c r="AV176" s="13" t="s">
        <v>89</v>
      </c>
      <c r="AW176" s="13" t="s">
        <v>41</v>
      </c>
      <c r="AX176" s="13" t="s">
        <v>80</v>
      </c>
      <c r="AY176" s="257" t="s">
        <v>173</v>
      </c>
    </row>
    <row r="177" s="13" customFormat="1">
      <c r="A177" s="13"/>
      <c r="B177" s="247"/>
      <c r="C177" s="248"/>
      <c r="D177" s="242" t="s">
        <v>189</v>
      </c>
      <c r="E177" s="249" t="s">
        <v>39</v>
      </c>
      <c r="F177" s="250" t="s">
        <v>824</v>
      </c>
      <c r="G177" s="248"/>
      <c r="H177" s="251">
        <v>52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5"/>
      <c r="U177" s="256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7" t="s">
        <v>189</v>
      </c>
      <c r="AU177" s="257" t="s">
        <v>89</v>
      </c>
      <c r="AV177" s="13" t="s">
        <v>89</v>
      </c>
      <c r="AW177" s="13" t="s">
        <v>41</v>
      </c>
      <c r="AX177" s="13" t="s">
        <v>80</v>
      </c>
      <c r="AY177" s="257" t="s">
        <v>173</v>
      </c>
    </row>
    <row r="178" s="14" customFormat="1">
      <c r="A178" s="14"/>
      <c r="B178" s="258"/>
      <c r="C178" s="259"/>
      <c r="D178" s="242" t="s">
        <v>189</v>
      </c>
      <c r="E178" s="260" t="s">
        <v>39</v>
      </c>
      <c r="F178" s="261" t="s">
        <v>191</v>
      </c>
      <c r="G178" s="259"/>
      <c r="H178" s="262">
        <v>358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6"/>
      <c r="U178" s="267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8" t="s">
        <v>189</v>
      </c>
      <c r="AU178" s="268" t="s">
        <v>89</v>
      </c>
      <c r="AV178" s="14" t="s">
        <v>181</v>
      </c>
      <c r="AW178" s="14" t="s">
        <v>41</v>
      </c>
      <c r="AX178" s="14" t="s">
        <v>87</v>
      </c>
      <c r="AY178" s="268" t="s">
        <v>173</v>
      </c>
    </row>
    <row r="179" s="2" customFormat="1" ht="33" customHeight="1">
      <c r="A179" s="40"/>
      <c r="B179" s="41"/>
      <c r="C179" s="229" t="s">
        <v>291</v>
      </c>
      <c r="D179" s="229" t="s">
        <v>176</v>
      </c>
      <c r="E179" s="230" t="s">
        <v>825</v>
      </c>
      <c r="F179" s="231" t="s">
        <v>826</v>
      </c>
      <c r="G179" s="232" t="s">
        <v>135</v>
      </c>
      <c r="H179" s="233">
        <v>358</v>
      </c>
      <c r="I179" s="234"/>
      <c r="J179" s="235">
        <f>ROUND(I179*H179,2)</f>
        <v>0</v>
      </c>
      <c r="K179" s="231" t="s">
        <v>180</v>
      </c>
      <c r="L179" s="46"/>
      <c r="M179" s="236" t="s">
        <v>39</v>
      </c>
      <c r="N179" s="237" t="s">
        <v>53</v>
      </c>
      <c r="O179" s="87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8">
        <f>S179*H179</f>
        <v>0</v>
      </c>
      <c r="U179" s="239" t="s">
        <v>39</v>
      </c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40" t="s">
        <v>181</v>
      </c>
      <c r="AT179" s="240" t="s">
        <v>176</v>
      </c>
      <c r="AU179" s="240" t="s">
        <v>89</v>
      </c>
      <c r="AY179" s="18" t="s">
        <v>173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181</v>
      </c>
      <c r="BK179" s="241">
        <f>ROUND(I179*H179,2)</f>
        <v>0</v>
      </c>
      <c r="BL179" s="18" t="s">
        <v>181</v>
      </c>
      <c r="BM179" s="240" t="s">
        <v>827</v>
      </c>
    </row>
    <row r="180" s="2" customFormat="1">
      <c r="A180" s="40"/>
      <c r="B180" s="41"/>
      <c r="C180" s="42"/>
      <c r="D180" s="242" t="s">
        <v>183</v>
      </c>
      <c r="E180" s="42"/>
      <c r="F180" s="243" t="s">
        <v>828</v>
      </c>
      <c r="G180" s="42"/>
      <c r="H180" s="42"/>
      <c r="I180" s="150"/>
      <c r="J180" s="42"/>
      <c r="K180" s="42"/>
      <c r="L180" s="46"/>
      <c r="M180" s="244"/>
      <c r="N180" s="245"/>
      <c r="O180" s="87"/>
      <c r="P180" s="87"/>
      <c r="Q180" s="87"/>
      <c r="R180" s="87"/>
      <c r="S180" s="87"/>
      <c r="T180" s="87"/>
      <c r="U180" s="88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8" t="s">
        <v>183</v>
      </c>
      <c r="AU180" s="18" t="s">
        <v>89</v>
      </c>
    </row>
    <row r="181" s="2" customFormat="1">
      <c r="A181" s="40"/>
      <c r="B181" s="41"/>
      <c r="C181" s="42"/>
      <c r="D181" s="242" t="s">
        <v>187</v>
      </c>
      <c r="E181" s="42"/>
      <c r="F181" s="246" t="s">
        <v>829</v>
      </c>
      <c r="G181" s="42"/>
      <c r="H181" s="42"/>
      <c r="I181" s="150"/>
      <c r="J181" s="42"/>
      <c r="K181" s="42"/>
      <c r="L181" s="46"/>
      <c r="M181" s="244"/>
      <c r="N181" s="245"/>
      <c r="O181" s="87"/>
      <c r="P181" s="87"/>
      <c r="Q181" s="87"/>
      <c r="R181" s="87"/>
      <c r="S181" s="87"/>
      <c r="T181" s="87"/>
      <c r="U181" s="88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187</v>
      </c>
      <c r="AU181" s="18" t="s">
        <v>89</v>
      </c>
    </row>
    <row r="182" s="13" customFormat="1">
      <c r="A182" s="13"/>
      <c r="B182" s="247"/>
      <c r="C182" s="248"/>
      <c r="D182" s="242" t="s">
        <v>189</v>
      </c>
      <c r="E182" s="249" t="s">
        <v>39</v>
      </c>
      <c r="F182" s="250" t="s">
        <v>821</v>
      </c>
      <c r="G182" s="248"/>
      <c r="H182" s="251">
        <v>126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5"/>
      <c r="U182" s="256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189</v>
      </c>
      <c r="AU182" s="257" t="s">
        <v>89</v>
      </c>
      <c r="AV182" s="13" t="s">
        <v>89</v>
      </c>
      <c r="AW182" s="13" t="s">
        <v>41</v>
      </c>
      <c r="AX182" s="13" t="s">
        <v>80</v>
      </c>
      <c r="AY182" s="257" t="s">
        <v>173</v>
      </c>
    </row>
    <row r="183" s="13" customFormat="1">
      <c r="A183" s="13"/>
      <c r="B183" s="247"/>
      <c r="C183" s="248"/>
      <c r="D183" s="242" t="s">
        <v>189</v>
      </c>
      <c r="E183" s="249" t="s">
        <v>39</v>
      </c>
      <c r="F183" s="250" t="s">
        <v>822</v>
      </c>
      <c r="G183" s="248"/>
      <c r="H183" s="251">
        <v>130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5"/>
      <c r="U183" s="256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189</v>
      </c>
      <c r="AU183" s="257" t="s">
        <v>89</v>
      </c>
      <c r="AV183" s="13" t="s">
        <v>89</v>
      </c>
      <c r="AW183" s="13" t="s">
        <v>41</v>
      </c>
      <c r="AX183" s="13" t="s">
        <v>80</v>
      </c>
      <c r="AY183" s="257" t="s">
        <v>173</v>
      </c>
    </row>
    <row r="184" s="13" customFormat="1">
      <c r="A184" s="13"/>
      <c r="B184" s="247"/>
      <c r="C184" s="248"/>
      <c r="D184" s="242" t="s">
        <v>189</v>
      </c>
      <c r="E184" s="249" t="s">
        <v>39</v>
      </c>
      <c r="F184" s="250" t="s">
        <v>823</v>
      </c>
      <c r="G184" s="248"/>
      <c r="H184" s="251">
        <v>50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5"/>
      <c r="U184" s="256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189</v>
      </c>
      <c r="AU184" s="257" t="s">
        <v>89</v>
      </c>
      <c r="AV184" s="13" t="s">
        <v>89</v>
      </c>
      <c r="AW184" s="13" t="s">
        <v>41</v>
      </c>
      <c r="AX184" s="13" t="s">
        <v>80</v>
      </c>
      <c r="AY184" s="257" t="s">
        <v>173</v>
      </c>
    </row>
    <row r="185" s="13" customFormat="1">
      <c r="A185" s="13"/>
      <c r="B185" s="247"/>
      <c r="C185" s="248"/>
      <c r="D185" s="242" t="s">
        <v>189</v>
      </c>
      <c r="E185" s="249" t="s">
        <v>39</v>
      </c>
      <c r="F185" s="250" t="s">
        <v>824</v>
      </c>
      <c r="G185" s="248"/>
      <c r="H185" s="251">
        <v>52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5"/>
      <c r="U185" s="256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7" t="s">
        <v>189</v>
      </c>
      <c r="AU185" s="257" t="s">
        <v>89</v>
      </c>
      <c r="AV185" s="13" t="s">
        <v>89</v>
      </c>
      <c r="AW185" s="13" t="s">
        <v>41</v>
      </c>
      <c r="AX185" s="13" t="s">
        <v>80</v>
      </c>
      <c r="AY185" s="257" t="s">
        <v>173</v>
      </c>
    </row>
    <row r="186" s="14" customFormat="1">
      <c r="A186" s="14"/>
      <c r="B186" s="258"/>
      <c r="C186" s="259"/>
      <c r="D186" s="242" t="s">
        <v>189</v>
      </c>
      <c r="E186" s="260" t="s">
        <v>39</v>
      </c>
      <c r="F186" s="261" t="s">
        <v>191</v>
      </c>
      <c r="G186" s="259"/>
      <c r="H186" s="262">
        <v>358</v>
      </c>
      <c r="I186" s="263"/>
      <c r="J186" s="259"/>
      <c r="K186" s="259"/>
      <c r="L186" s="264"/>
      <c r="M186" s="265"/>
      <c r="N186" s="266"/>
      <c r="O186" s="266"/>
      <c r="P186" s="266"/>
      <c r="Q186" s="266"/>
      <c r="R186" s="266"/>
      <c r="S186" s="266"/>
      <c r="T186" s="266"/>
      <c r="U186" s="267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8" t="s">
        <v>189</v>
      </c>
      <c r="AU186" s="268" t="s">
        <v>89</v>
      </c>
      <c r="AV186" s="14" t="s">
        <v>181</v>
      </c>
      <c r="AW186" s="14" t="s">
        <v>41</v>
      </c>
      <c r="AX186" s="14" t="s">
        <v>87</v>
      </c>
      <c r="AY186" s="268" t="s">
        <v>173</v>
      </c>
    </row>
    <row r="187" s="2" customFormat="1" ht="21.75" customHeight="1">
      <c r="A187" s="40"/>
      <c r="B187" s="41"/>
      <c r="C187" s="229" t="s">
        <v>296</v>
      </c>
      <c r="D187" s="229" t="s">
        <v>176</v>
      </c>
      <c r="E187" s="230" t="s">
        <v>830</v>
      </c>
      <c r="F187" s="231" t="s">
        <v>831</v>
      </c>
      <c r="G187" s="232" t="s">
        <v>135</v>
      </c>
      <c r="H187" s="233">
        <v>75.659999999999997</v>
      </c>
      <c r="I187" s="234"/>
      <c r="J187" s="235">
        <f>ROUND(I187*H187,2)</f>
        <v>0</v>
      </c>
      <c r="K187" s="231" t="s">
        <v>180</v>
      </c>
      <c r="L187" s="46"/>
      <c r="M187" s="236" t="s">
        <v>39</v>
      </c>
      <c r="N187" s="237" t="s">
        <v>53</v>
      </c>
      <c r="O187" s="87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8">
        <f>S187*H187</f>
        <v>0</v>
      </c>
      <c r="U187" s="239" t="s">
        <v>39</v>
      </c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0" t="s">
        <v>181</v>
      </c>
      <c r="AT187" s="240" t="s">
        <v>176</v>
      </c>
      <c r="AU187" s="240" t="s">
        <v>89</v>
      </c>
      <c r="AY187" s="18" t="s">
        <v>173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181</v>
      </c>
      <c r="BK187" s="241">
        <f>ROUND(I187*H187,2)</f>
        <v>0</v>
      </c>
      <c r="BL187" s="18" t="s">
        <v>181</v>
      </c>
      <c r="BM187" s="240" t="s">
        <v>832</v>
      </c>
    </row>
    <row r="188" s="2" customFormat="1">
      <c r="A188" s="40"/>
      <c r="B188" s="41"/>
      <c r="C188" s="42"/>
      <c r="D188" s="242" t="s">
        <v>183</v>
      </c>
      <c r="E188" s="42"/>
      <c r="F188" s="243" t="s">
        <v>833</v>
      </c>
      <c r="G188" s="42"/>
      <c r="H188" s="42"/>
      <c r="I188" s="150"/>
      <c r="J188" s="42"/>
      <c r="K188" s="42"/>
      <c r="L188" s="46"/>
      <c r="M188" s="244"/>
      <c r="N188" s="245"/>
      <c r="O188" s="87"/>
      <c r="P188" s="87"/>
      <c r="Q188" s="87"/>
      <c r="R188" s="87"/>
      <c r="S188" s="87"/>
      <c r="T188" s="87"/>
      <c r="U188" s="88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183</v>
      </c>
      <c r="AU188" s="18" t="s">
        <v>89</v>
      </c>
    </row>
    <row r="189" s="2" customFormat="1">
      <c r="A189" s="40"/>
      <c r="B189" s="41"/>
      <c r="C189" s="42"/>
      <c r="D189" s="242" t="s">
        <v>187</v>
      </c>
      <c r="E189" s="42"/>
      <c r="F189" s="246" t="s">
        <v>834</v>
      </c>
      <c r="G189" s="42"/>
      <c r="H189" s="42"/>
      <c r="I189" s="150"/>
      <c r="J189" s="42"/>
      <c r="K189" s="42"/>
      <c r="L189" s="46"/>
      <c r="M189" s="244"/>
      <c r="N189" s="245"/>
      <c r="O189" s="87"/>
      <c r="P189" s="87"/>
      <c r="Q189" s="87"/>
      <c r="R189" s="87"/>
      <c r="S189" s="87"/>
      <c r="T189" s="87"/>
      <c r="U189" s="88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187</v>
      </c>
      <c r="AU189" s="18" t="s">
        <v>89</v>
      </c>
    </row>
    <row r="190" s="13" customFormat="1">
      <c r="A190" s="13"/>
      <c r="B190" s="247"/>
      <c r="C190" s="248"/>
      <c r="D190" s="242" t="s">
        <v>189</v>
      </c>
      <c r="E190" s="249" t="s">
        <v>39</v>
      </c>
      <c r="F190" s="250" t="s">
        <v>577</v>
      </c>
      <c r="G190" s="248"/>
      <c r="H190" s="251">
        <v>37.829999999999998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5"/>
      <c r="U190" s="256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189</v>
      </c>
      <c r="AU190" s="257" t="s">
        <v>89</v>
      </c>
      <c r="AV190" s="13" t="s">
        <v>89</v>
      </c>
      <c r="AW190" s="13" t="s">
        <v>41</v>
      </c>
      <c r="AX190" s="13" t="s">
        <v>80</v>
      </c>
      <c r="AY190" s="257" t="s">
        <v>173</v>
      </c>
    </row>
    <row r="191" s="13" customFormat="1">
      <c r="A191" s="13"/>
      <c r="B191" s="247"/>
      <c r="C191" s="248"/>
      <c r="D191" s="242" t="s">
        <v>189</v>
      </c>
      <c r="E191" s="249" t="s">
        <v>39</v>
      </c>
      <c r="F191" s="250" t="s">
        <v>578</v>
      </c>
      <c r="G191" s="248"/>
      <c r="H191" s="251">
        <v>37.829999999999998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5"/>
      <c r="U191" s="256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7" t="s">
        <v>189</v>
      </c>
      <c r="AU191" s="257" t="s">
        <v>89</v>
      </c>
      <c r="AV191" s="13" t="s">
        <v>89</v>
      </c>
      <c r="AW191" s="13" t="s">
        <v>41</v>
      </c>
      <c r="AX191" s="13" t="s">
        <v>80</v>
      </c>
      <c r="AY191" s="257" t="s">
        <v>173</v>
      </c>
    </row>
    <row r="192" s="14" customFormat="1">
      <c r="A192" s="14"/>
      <c r="B192" s="258"/>
      <c r="C192" s="259"/>
      <c r="D192" s="242" t="s">
        <v>189</v>
      </c>
      <c r="E192" s="260" t="s">
        <v>39</v>
      </c>
      <c r="F192" s="261" t="s">
        <v>191</v>
      </c>
      <c r="G192" s="259"/>
      <c r="H192" s="262">
        <v>75.659999999999997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6"/>
      <c r="U192" s="267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189</v>
      </c>
      <c r="AU192" s="268" t="s">
        <v>89</v>
      </c>
      <c r="AV192" s="14" t="s">
        <v>181</v>
      </c>
      <c r="AW192" s="14" t="s">
        <v>41</v>
      </c>
      <c r="AX192" s="14" t="s">
        <v>87</v>
      </c>
      <c r="AY192" s="268" t="s">
        <v>173</v>
      </c>
    </row>
    <row r="193" s="2" customFormat="1" ht="21.75" customHeight="1">
      <c r="A193" s="40"/>
      <c r="B193" s="41"/>
      <c r="C193" s="229" t="s">
        <v>8</v>
      </c>
      <c r="D193" s="229" t="s">
        <v>176</v>
      </c>
      <c r="E193" s="230" t="s">
        <v>835</v>
      </c>
      <c r="F193" s="231" t="s">
        <v>836</v>
      </c>
      <c r="G193" s="232" t="s">
        <v>135</v>
      </c>
      <c r="H193" s="233">
        <v>75.659999999999997</v>
      </c>
      <c r="I193" s="234"/>
      <c r="J193" s="235">
        <f>ROUND(I193*H193,2)</f>
        <v>0</v>
      </c>
      <c r="K193" s="231" t="s">
        <v>180</v>
      </c>
      <c r="L193" s="46"/>
      <c r="M193" s="236" t="s">
        <v>39</v>
      </c>
      <c r="N193" s="237" t="s">
        <v>53</v>
      </c>
      <c r="O193" s="87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8">
        <f>S193*H193</f>
        <v>0</v>
      </c>
      <c r="U193" s="239" t="s">
        <v>39</v>
      </c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40" t="s">
        <v>181</v>
      </c>
      <c r="AT193" s="240" t="s">
        <v>176</v>
      </c>
      <c r="AU193" s="240" t="s">
        <v>89</v>
      </c>
      <c r="AY193" s="18" t="s">
        <v>173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181</v>
      </c>
      <c r="BK193" s="241">
        <f>ROUND(I193*H193,2)</f>
        <v>0</v>
      </c>
      <c r="BL193" s="18" t="s">
        <v>181</v>
      </c>
      <c r="BM193" s="240" t="s">
        <v>837</v>
      </c>
    </row>
    <row r="194" s="2" customFormat="1">
      <c r="A194" s="40"/>
      <c r="B194" s="41"/>
      <c r="C194" s="42"/>
      <c r="D194" s="242" t="s">
        <v>183</v>
      </c>
      <c r="E194" s="42"/>
      <c r="F194" s="243" t="s">
        <v>838</v>
      </c>
      <c r="G194" s="42"/>
      <c r="H194" s="42"/>
      <c r="I194" s="150"/>
      <c r="J194" s="42"/>
      <c r="K194" s="42"/>
      <c r="L194" s="46"/>
      <c r="M194" s="244"/>
      <c r="N194" s="245"/>
      <c r="O194" s="87"/>
      <c r="P194" s="87"/>
      <c r="Q194" s="87"/>
      <c r="R194" s="87"/>
      <c r="S194" s="87"/>
      <c r="T194" s="87"/>
      <c r="U194" s="88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8" t="s">
        <v>183</v>
      </c>
      <c r="AU194" s="18" t="s">
        <v>89</v>
      </c>
    </row>
    <row r="195" s="2" customFormat="1">
      <c r="A195" s="40"/>
      <c r="B195" s="41"/>
      <c r="C195" s="42"/>
      <c r="D195" s="242" t="s">
        <v>187</v>
      </c>
      <c r="E195" s="42"/>
      <c r="F195" s="246" t="s">
        <v>834</v>
      </c>
      <c r="G195" s="42"/>
      <c r="H195" s="42"/>
      <c r="I195" s="150"/>
      <c r="J195" s="42"/>
      <c r="K195" s="42"/>
      <c r="L195" s="46"/>
      <c r="M195" s="244"/>
      <c r="N195" s="245"/>
      <c r="O195" s="87"/>
      <c r="P195" s="87"/>
      <c r="Q195" s="87"/>
      <c r="R195" s="87"/>
      <c r="S195" s="87"/>
      <c r="T195" s="87"/>
      <c r="U195" s="88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187</v>
      </c>
      <c r="AU195" s="18" t="s">
        <v>89</v>
      </c>
    </row>
    <row r="196" s="13" customFormat="1">
      <c r="A196" s="13"/>
      <c r="B196" s="247"/>
      <c r="C196" s="248"/>
      <c r="D196" s="242" t="s">
        <v>189</v>
      </c>
      <c r="E196" s="249" t="s">
        <v>39</v>
      </c>
      <c r="F196" s="250" t="s">
        <v>577</v>
      </c>
      <c r="G196" s="248"/>
      <c r="H196" s="251">
        <v>37.829999999999998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5"/>
      <c r="U196" s="256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7" t="s">
        <v>189</v>
      </c>
      <c r="AU196" s="257" t="s">
        <v>89</v>
      </c>
      <c r="AV196" s="13" t="s">
        <v>89</v>
      </c>
      <c r="AW196" s="13" t="s">
        <v>41</v>
      </c>
      <c r="AX196" s="13" t="s">
        <v>80</v>
      </c>
      <c r="AY196" s="257" t="s">
        <v>173</v>
      </c>
    </row>
    <row r="197" s="13" customFormat="1">
      <c r="A197" s="13"/>
      <c r="B197" s="247"/>
      <c r="C197" s="248"/>
      <c r="D197" s="242" t="s">
        <v>189</v>
      </c>
      <c r="E197" s="249" t="s">
        <v>39</v>
      </c>
      <c r="F197" s="250" t="s">
        <v>578</v>
      </c>
      <c r="G197" s="248"/>
      <c r="H197" s="251">
        <v>37.829999999999998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5"/>
      <c r="U197" s="256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7" t="s">
        <v>189</v>
      </c>
      <c r="AU197" s="257" t="s">
        <v>89</v>
      </c>
      <c r="AV197" s="13" t="s">
        <v>89</v>
      </c>
      <c r="AW197" s="13" t="s">
        <v>41</v>
      </c>
      <c r="AX197" s="13" t="s">
        <v>80</v>
      </c>
      <c r="AY197" s="257" t="s">
        <v>173</v>
      </c>
    </row>
    <row r="198" s="14" customFormat="1">
      <c r="A198" s="14"/>
      <c r="B198" s="258"/>
      <c r="C198" s="259"/>
      <c r="D198" s="242" t="s">
        <v>189</v>
      </c>
      <c r="E198" s="260" t="s">
        <v>39</v>
      </c>
      <c r="F198" s="261" t="s">
        <v>191</v>
      </c>
      <c r="G198" s="259"/>
      <c r="H198" s="262">
        <v>75.659999999999997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6"/>
      <c r="U198" s="267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8" t="s">
        <v>189</v>
      </c>
      <c r="AU198" s="268" t="s">
        <v>89</v>
      </c>
      <c r="AV198" s="14" t="s">
        <v>181</v>
      </c>
      <c r="AW198" s="14" t="s">
        <v>41</v>
      </c>
      <c r="AX198" s="14" t="s">
        <v>87</v>
      </c>
      <c r="AY198" s="268" t="s">
        <v>173</v>
      </c>
    </row>
    <row r="199" s="2" customFormat="1" ht="21.75" customHeight="1">
      <c r="A199" s="40"/>
      <c r="B199" s="41"/>
      <c r="C199" s="229" t="s">
        <v>304</v>
      </c>
      <c r="D199" s="229" t="s">
        <v>176</v>
      </c>
      <c r="E199" s="230" t="s">
        <v>839</v>
      </c>
      <c r="F199" s="231" t="s">
        <v>840</v>
      </c>
      <c r="G199" s="232" t="s">
        <v>841</v>
      </c>
      <c r="H199" s="233">
        <v>4</v>
      </c>
      <c r="I199" s="234"/>
      <c r="J199" s="235">
        <f>ROUND(I199*H199,2)</f>
        <v>0</v>
      </c>
      <c r="K199" s="231" t="s">
        <v>180</v>
      </c>
      <c r="L199" s="46"/>
      <c r="M199" s="236" t="s">
        <v>39</v>
      </c>
      <c r="N199" s="237" t="s">
        <v>53</v>
      </c>
      <c r="O199" s="87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8">
        <f>S199*H199</f>
        <v>0</v>
      </c>
      <c r="U199" s="239" t="s">
        <v>39</v>
      </c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0" t="s">
        <v>181</v>
      </c>
      <c r="AT199" s="240" t="s">
        <v>176</v>
      </c>
      <c r="AU199" s="240" t="s">
        <v>89</v>
      </c>
      <c r="AY199" s="18" t="s">
        <v>173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181</v>
      </c>
      <c r="BK199" s="241">
        <f>ROUND(I199*H199,2)</f>
        <v>0</v>
      </c>
      <c r="BL199" s="18" t="s">
        <v>181</v>
      </c>
      <c r="BM199" s="240" t="s">
        <v>842</v>
      </c>
    </row>
    <row r="200" s="2" customFormat="1">
      <c r="A200" s="40"/>
      <c r="B200" s="41"/>
      <c r="C200" s="42"/>
      <c r="D200" s="242" t="s">
        <v>183</v>
      </c>
      <c r="E200" s="42"/>
      <c r="F200" s="243" t="s">
        <v>843</v>
      </c>
      <c r="G200" s="42"/>
      <c r="H200" s="42"/>
      <c r="I200" s="150"/>
      <c r="J200" s="42"/>
      <c r="K200" s="42"/>
      <c r="L200" s="46"/>
      <c r="M200" s="244"/>
      <c r="N200" s="245"/>
      <c r="O200" s="87"/>
      <c r="P200" s="87"/>
      <c r="Q200" s="87"/>
      <c r="R200" s="87"/>
      <c r="S200" s="87"/>
      <c r="T200" s="87"/>
      <c r="U200" s="88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8" t="s">
        <v>183</v>
      </c>
      <c r="AU200" s="18" t="s">
        <v>89</v>
      </c>
    </row>
    <row r="201" s="13" customFormat="1">
      <c r="A201" s="13"/>
      <c r="B201" s="247"/>
      <c r="C201" s="248"/>
      <c r="D201" s="242" t="s">
        <v>189</v>
      </c>
      <c r="E201" s="249" t="s">
        <v>39</v>
      </c>
      <c r="F201" s="250" t="s">
        <v>844</v>
      </c>
      <c r="G201" s="248"/>
      <c r="H201" s="251">
        <v>2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5"/>
      <c r="U201" s="256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7" t="s">
        <v>189</v>
      </c>
      <c r="AU201" s="257" t="s">
        <v>89</v>
      </c>
      <c r="AV201" s="13" t="s">
        <v>89</v>
      </c>
      <c r="AW201" s="13" t="s">
        <v>41</v>
      </c>
      <c r="AX201" s="13" t="s">
        <v>80</v>
      </c>
      <c r="AY201" s="257" t="s">
        <v>173</v>
      </c>
    </row>
    <row r="202" s="13" customFormat="1">
      <c r="A202" s="13"/>
      <c r="B202" s="247"/>
      <c r="C202" s="248"/>
      <c r="D202" s="242" t="s">
        <v>189</v>
      </c>
      <c r="E202" s="249" t="s">
        <v>39</v>
      </c>
      <c r="F202" s="250" t="s">
        <v>845</v>
      </c>
      <c r="G202" s="248"/>
      <c r="H202" s="251">
        <v>2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5"/>
      <c r="U202" s="256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189</v>
      </c>
      <c r="AU202" s="257" t="s">
        <v>89</v>
      </c>
      <c r="AV202" s="13" t="s">
        <v>89</v>
      </c>
      <c r="AW202" s="13" t="s">
        <v>41</v>
      </c>
      <c r="AX202" s="13" t="s">
        <v>80</v>
      </c>
      <c r="AY202" s="257" t="s">
        <v>173</v>
      </c>
    </row>
    <row r="203" s="14" customFormat="1">
      <c r="A203" s="14"/>
      <c r="B203" s="258"/>
      <c r="C203" s="259"/>
      <c r="D203" s="242" t="s">
        <v>189</v>
      </c>
      <c r="E203" s="260" t="s">
        <v>39</v>
      </c>
      <c r="F203" s="261" t="s">
        <v>191</v>
      </c>
      <c r="G203" s="259"/>
      <c r="H203" s="262">
        <v>4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6"/>
      <c r="U203" s="267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8" t="s">
        <v>189</v>
      </c>
      <c r="AU203" s="268" t="s">
        <v>89</v>
      </c>
      <c r="AV203" s="14" t="s">
        <v>181</v>
      </c>
      <c r="AW203" s="14" t="s">
        <v>41</v>
      </c>
      <c r="AX203" s="14" t="s">
        <v>87</v>
      </c>
      <c r="AY203" s="268" t="s">
        <v>173</v>
      </c>
    </row>
    <row r="204" s="2" customFormat="1" ht="21.75" customHeight="1">
      <c r="A204" s="40"/>
      <c r="B204" s="41"/>
      <c r="C204" s="280" t="s">
        <v>308</v>
      </c>
      <c r="D204" s="280" t="s">
        <v>284</v>
      </c>
      <c r="E204" s="281" t="s">
        <v>846</v>
      </c>
      <c r="F204" s="282" t="s">
        <v>847</v>
      </c>
      <c r="G204" s="283" t="s">
        <v>131</v>
      </c>
      <c r="H204" s="284">
        <v>3</v>
      </c>
      <c r="I204" s="285"/>
      <c r="J204" s="286">
        <f>ROUND(I204*H204,2)</f>
        <v>0</v>
      </c>
      <c r="K204" s="282" t="s">
        <v>180</v>
      </c>
      <c r="L204" s="287"/>
      <c r="M204" s="288" t="s">
        <v>39</v>
      </c>
      <c r="N204" s="289" t="s">
        <v>53</v>
      </c>
      <c r="O204" s="87"/>
      <c r="P204" s="238">
        <f>O204*H204</f>
        <v>0</v>
      </c>
      <c r="Q204" s="238">
        <v>0.034290000000000001</v>
      </c>
      <c r="R204" s="238">
        <f>Q204*H204</f>
        <v>0.10287</v>
      </c>
      <c r="S204" s="238">
        <v>0</v>
      </c>
      <c r="T204" s="238">
        <f>S204*H204</f>
        <v>0</v>
      </c>
      <c r="U204" s="239" t="s">
        <v>39</v>
      </c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40" t="s">
        <v>245</v>
      </c>
      <c r="AT204" s="240" t="s">
        <v>284</v>
      </c>
      <c r="AU204" s="240" t="s">
        <v>89</v>
      </c>
      <c r="AY204" s="18" t="s">
        <v>173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181</v>
      </c>
      <c r="BK204" s="241">
        <f>ROUND(I204*H204,2)</f>
        <v>0</v>
      </c>
      <c r="BL204" s="18" t="s">
        <v>181</v>
      </c>
      <c r="BM204" s="240" t="s">
        <v>848</v>
      </c>
    </row>
    <row r="205" s="2" customFormat="1">
      <c r="A205" s="40"/>
      <c r="B205" s="41"/>
      <c r="C205" s="42"/>
      <c r="D205" s="242" t="s">
        <v>183</v>
      </c>
      <c r="E205" s="42"/>
      <c r="F205" s="243" t="s">
        <v>847</v>
      </c>
      <c r="G205" s="42"/>
      <c r="H205" s="42"/>
      <c r="I205" s="150"/>
      <c r="J205" s="42"/>
      <c r="K205" s="42"/>
      <c r="L205" s="46"/>
      <c r="M205" s="244"/>
      <c r="N205" s="245"/>
      <c r="O205" s="87"/>
      <c r="P205" s="87"/>
      <c r="Q205" s="87"/>
      <c r="R205" s="87"/>
      <c r="S205" s="87"/>
      <c r="T205" s="87"/>
      <c r="U205" s="88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8" t="s">
        <v>183</v>
      </c>
      <c r="AU205" s="18" t="s">
        <v>89</v>
      </c>
    </row>
    <row r="206" s="2" customFormat="1">
      <c r="A206" s="40"/>
      <c r="B206" s="41"/>
      <c r="C206" s="42"/>
      <c r="D206" s="242" t="s">
        <v>187</v>
      </c>
      <c r="E206" s="42"/>
      <c r="F206" s="246" t="s">
        <v>849</v>
      </c>
      <c r="G206" s="42"/>
      <c r="H206" s="42"/>
      <c r="I206" s="150"/>
      <c r="J206" s="42"/>
      <c r="K206" s="42"/>
      <c r="L206" s="46"/>
      <c r="M206" s="244"/>
      <c r="N206" s="245"/>
      <c r="O206" s="87"/>
      <c r="P206" s="87"/>
      <c r="Q206" s="87"/>
      <c r="R206" s="87"/>
      <c r="S206" s="87"/>
      <c r="T206" s="87"/>
      <c r="U206" s="88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187</v>
      </c>
      <c r="AU206" s="18" t="s">
        <v>89</v>
      </c>
    </row>
    <row r="207" s="13" customFormat="1">
      <c r="A207" s="13"/>
      <c r="B207" s="247"/>
      <c r="C207" s="248"/>
      <c r="D207" s="242" t="s">
        <v>189</v>
      </c>
      <c r="E207" s="249" t="s">
        <v>39</v>
      </c>
      <c r="F207" s="250" t="s">
        <v>844</v>
      </c>
      <c r="G207" s="248"/>
      <c r="H207" s="251">
        <v>2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5"/>
      <c r="U207" s="256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189</v>
      </c>
      <c r="AU207" s="257" t="s">
        <v>89</v>
      </c>
      <c r="AV207" s="13" t="s">
        <v>89</v>
      </c>
      <c r="AW207" s="13" t="s">
        <v>41</v>
      </c>
      <c r="AX207" s="13" t="s">
        <v>80</v>
      </c>
      <c r="AY207" s="257" t="s">
        <v>173</v>
      </c>
    </row>
    <row r="208" s="13" customFormat="1">
      <c r="A208" s="13"/>
      <c r="B208" s="247"/>
      <c r="C208" s="248"/>
      <c r="D208" s="242" t="s">
        <v>189</v>
      </c>
      <c r="E208" s="249" t="s">
        <v>39</v>
      </c>
      <c r="F208" s="250" t="s">
        <v>850</v>
      </c>
      <c r="G208" s="248"/>
      <c r="H208" s="251">
        <v>1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5"/>
      <c r="U208" s="256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7" t="s">
        <v>189</v>
      </c>
      <c r="AU208" s="257" t="s">
        <v>89</v>
      </c>
      <c r="AV208" s="13" t="s">
        <v>89</v>
      </c>
      <c r="AW208" s="13" t="s">
        <v>41</v>
      </c>
      <c r="AX208" s="13" t="s">
        <v>80</v>
      </c>
      <c r="AY208" s="257" t="s">
        <v>173</v>
      </c>
    </row>
    <row r="209" s="14" customFormat="1">
      <c r="A209" s="14"/>
      <c r="B209" s="258"/>
      <c r="C209" s="259"/>
      <c r="D209" s="242" t="s">
        <v>189</v>
      </c>
      <c r="E209" s="260" t="s">
        <v>39</v>
      </c>
      <c r="F209" s="261" t="s">
        <v>191</v>
      </c>
      <c r="G209" s="259"/>
      <c r="H209" s="262">
        <v>3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6"/>
      <c r="U209" s="267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8" t="s">
        <v>189</v>
      </c>
      <c r="AU209" s="268" t="s">
        <v>89</v>
      </c>
      <c r="AV209" s="14" t="s">
        <v>181</v>
      </c>
      <c r="AW209" s="14" t="s">
        <v>41</v>
      </c>
      <c r="AX209" s="14" t="s">
        <v>87</v>
      </c>
      <c r="AY209" s="268" t="s">
        <v>173</v>
      </c>
    </row>
    <row r="210" s="2" customFormat="1" ht="21.75" customHeight="1">
      <c r="A210" s="40"/>
      <c r="B210" s="41"/>
      <c r="C210" s="280" t="s">
        <v>312</v>
      </c>
      <c r="D210" s="280" t="s">
        <v>284</v>
      </c>
      <c r="E210" s="281" t="s">
        <v>851</v>
      </c>
      <c r="F210" s="282" t="s">
        <v>852</v>
      </c>
      <c r="G210" s="283" t="s">
        <v>131</v>
      </c>
      <c r="H210" s="284">
        <v>1</v>
      </c>
      <c r="I210" s="285"/>
      <c r="J210" s="286">
        <f>ROUND(I210*H210,2)</f>
        <v>0</v>
      </c>
      <c r="K210" s="282" t="s">
        <v>180</v>
      </c>
      <c r="L210" s="287"/>
      <c r="M210" s="288" t="s">
        <v>39</v>
      </c>
      <c r="N210" s="289" t="s">
        <v>53</v>
      </c>
      <c r="O210" s="87"/>
      <c r="P210" s="238">
        <f>O210*H210</f>
        <v>0</v>
      </c>
      <c r="Q210" s="238">
        <v>0.034819999999999997</v>
      </c>
      <c r="R210" s="238">
        <f>Q210*H210</f>
        <v>0.034819999999999997</v>
      </c>
      <c r="S210" s="238">
        <v>0</v>
      </c>
      <c r="T210" s="238">
        <f>S210*H210</f>
        <v>0</v>
      </c>
      <c r="U210" s="239" t="s">
        <v>39</v>
      </c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0" t="s">
        <v>245</v>
      </c>
      <c r="AT210" s="240" t="s">
        <v>284</v>
      </c>
      <c r="AU210" s="240" t="s">
        <v>89</v>
      </c>
      <c r="AY210" s="18" t="s">
        <v>173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181</v>
      </c>
      <c r="BK210" s="241">
        <f>ROUND(I210*H210,2)</f>
        <v>0</v>
      </c>
      <c r="BL210" s="18" t="s">
        <v>181</v>
      </c>
      <c r="BM210" s="240" t="s">
        <v>853</v>
      </c>
    </row>
    <row r="211" s="2" customFormat="1">
      <c r="A211" s="40"/>
      <c r="B211" s="41"/>
      <c r="C211" s="42"/>
      <c r="D211" s="242" t="s">
        <v>183</v>
      </c>
      <c r="E211" s="42"/>
      <c r="F211" s="243" t="s">
        <v>852</v>
      </c>
      <c r="G211" s="42"/>
      <c r="H211" s="42"/>
      <c r="I211" s="150"/>
      <c r="J211" s="42"/>
      <c r="K211" s="42"/>
      <c r="L211" s="46"/>
      <c r="M211" s="244"/>
      <c r="N211" s="245"/>
      <c r="O211" s="87"/>
      <c r="P211" s="87"/>
      <c r="Q211" s="87"/>
      <c r="R211" s="87"/>
      <c r="S211" s="87"/>
      <c r="T211" s="87"/>
      <c r="U211" s="88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183</v>
      </c>
      <c r="AU211" s="18" t="s">
        <v>89</v>
      </c>
    </row>
    <row r="212" s="2" customFormat="1">
      <c r="A212" s="40"/>
      <c r="B212" s="41"/>
      <c r="C212" s="42"/>
      <c r="D212" s="242" t="s">
        <v>187</v>
      </c>
      <c r="E212" s="42"/>
      <c r="F212" s="246" t="s">
        <v>854</v>
      </c>
      <c r="G212" s="42"/>
      <c r="H212" s="42"/>
      <c r="I212" s="150"/>
      <c r="J212" s="42"/>
      <c r="K212" s="42"/>
      <c r="L212" s="46"/>
      <c r="M212" s="244"/>
      <c r="N212" s="245"/>
      <c r="O212" s="87"/>
      <c r="P212" s="87"/>
      <c r="Q212" s="87"/>
      <c r="R212" s="87"/>
      <c r="S212" s="87"/>
      <c r="T212" s="87"/>
      <c r="U212" s="88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187</v>
      </c>
      <c r="AU212" s="18" t="s">
        <v>89</v>
      </c>
    </row>
    <row r="213" s="13" customFormat="1">
      <c r="A213" s="13"/>
      <c r="B213" s="247"/>
      <c r="C213" s="248"/>
      <c r="D213" s="242" t="s">
        <v>189</v>
      </c>
      <c r="E213" s="249" t="s">
        <v>39</v>
      </c>
      <c r="F213" s="250" t="s">
        <v>850</v>
      </c>
      <c r="G213" s="248"/>
      <c r="H213" s="251">
        <v>1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5"/>
      <c r="U213" s="256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7" t="s">
        <v>189</v>
      </c>
      <c r="AU213" s="257" t="s">
        <v>89</v>
      </c>
      <c r="AV213" s="13" t="s">
        <v>89</v>
      </c>
      <c r="AW213" s="13" t="s">
        <v>41</v>
      </c>
      <c r="AX213" s="13" t="s">
        <v>80</v>
      </c>
      <c r="AY213" s="257" t="s">
        <v>173</v>
      </c>
    </row>
    <row r="214" s="14" customFormat="1">
      <c r="A214" s="14"/>
      <c r="B214" s="258"/>
      <c r="C214" s="259"/>
      <c r="D214" s="242" t="s">
        <v>189</v>
      </c>
      <c r="E214" s="260" t="s">
        <v>39</v>
      </c>
      <c r="F214" s="261" t="s">
        <v>191</v>
      </c>
      <c r="G214" s="259"/>
      <c r="H214" s="262">
        <v>1</v>
      </c>
      <c r="I214" s="263"/>
      <c r="J214" s="259"/>
      <c r="K214" s="259"/>
      <c r="L214" s="264"/>
      <c r="M214" s="265"/>
      <c r="N214" s="266"/>
      <c r="O214" s="266"/>
      <c r="P214" s="266"/>
      <c r="Q214" s="266"/>
      <c r="R214" s="266"/>
      <c r="S214" s="266"/>
      <c r="T214" s="266"/>
      <c r="U214" s="267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8" t="s">
        <v>189</v>
      </c>
      <c r="AU214" s="268" t="s">
        <v>89</v>
      </c>
      <c r="AV214" s="14" t="s">
        <v>181</v>
      </c>
      <c r="AW214" s="14" t="s">
        <v>41</v>
      </c>
      <c r="AX214" s="14" t="s">
        <v>87</v>
      </c>
      <c r="AY214" s="268" t="s">
        <v>173</v>
      </c>
    </row>
    <row r="215" s="2" customFormat="1" ht="16.5" customHeight="1">
      <c r="A215" s="40"/>
      <c r="B215" s="41"/>
      <c r="C215" s="280" t="s">
        <v>316</v>
      </c>
      <c r="D215" s="280" t="s">
        <v>284</v>
      </c>
      <c r="E215" s="281" t="s">
        <v>469</v>
      </c>
      <c r="F215" s="282" t="s">
        <v>470</v>
      </c>
      <c r="G215" s="283" t="s">
        <v>135</v>
      </c>
      <c r="H215" s="284">
        <v>160</v>
      </c>
      <c r="I215" s="285"/>
      <c r="J215" s="286">
        <f>ROUND(I215*H215,2)</f>
        <v>0</v>
      </c>
      <c r="K215" s="282" t="s">
        <v>39</v>
      </c>
      <c r="L215" s="287"/>
      <c r="M215" s="288" t="s">
        <v>39</v>
      </c>
      <c r="N215" s="289" t="s">
        <v>53</v>
      </c>
      <c r="O215" s="87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8">
        <f>S215*H215</f>
        <v>0</v>
      </c>
      <c r="U215" s="239" t="s">
        <v>39</v>
      </c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40" t="s">
        <v>245</v>
      </c>
      <c r="AT215" s="240" t="s">
        <v>284</v>
      </c>
      <c r="AU215" s="240" t="s">
        <v>89</v>
      </c>
      <c r="AY215" s="18" t="s">
        <v>173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181</v>
      </c>
      <c r="BK215" s="241">
        <f>ROUND(I215*H215,2)</f>
        <v>0</v>
      </c>
      <c r="BL215" s="18" t="s">
        <v>181</v>
      </c>
      <c r="BM215" s="240" t="s">
        <v>855</v>
      </c>
    </row>
    <row r="216" s="2" customFormat="1">
      <c r="A216" s="40"/>
      <c r="B216" s="41"/>
      <c r="C216" s="42"/>
      <c r="D216" s="242" t="s">
        <v>183</v>
      </c>
      <c r="E216" s="42"/>
      <c r="F216" s="243" t="s">
        <v>470</v>
      </c>
      <c r="G216" s="42"/>
      <c r="H216" s="42"/>
      <c r="I216" s="150"/>
      <c r="J216" s="42"/>
      <c r="K216" s="42"/>
      <c r="L216" s="46"/>
      <c r="M216" s="244"/>
      <c r="N216" s="245"/>
      <c r="O216" s="87"/>
      <c r="P216" s="87"/>
      <c r="Q216" s="87"/>
      <c r="R216" s="87"/>
      <c r="S216" s="87"/>
      <c r="T216" s="87"/>
      <c r="U216" s="88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8" t="s">
        <v>183</v>
      </c>
      <c r="AU216" s="18" t="s">
        <v>89</v>
      </c>
    </row>
    <row r="217" s="2" customFormat="1">
      <c r="A217" s="40"/>
      <c r="B217" s="41"/>
      <c r="C217" s="42"/>
      <c r="D217" s="242" t="s">
        <v>187</v>
      </c>
      <c r="E217" s="42"/>
      <c r="F217" s="246" t="s">
        <v>466</v>
      </c>
      <c r="G217" s="42"/>
      <c r="H217" s="42"/>
      <c r="I217" s="150"/>
      <c r="J217" s="42"/>
      <c r="K217" s="42"/>
      <c r="L217" s="46"/>
      <c r="M217" s="244"/>
      <c r="N217" s="245"/>
      <c r="O217" s="87"/>
      <c r="P217" s="87"/>
      <c r="Q217" s="87"/>
      <c r="R217" s="87"/>
      <c r="S217" s="87"/>
      <c r="T217" s="87"/>
      <c r="U217" s="88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187</v>
      </c>
      <c r="AU217" s="18" t="s">
        <v>89</v>
      </c>
    </row>
    <row r="218" s="2" customFormat="1" ht="21.75" customHeight="1">
      <c r="A218" s="40"/>
      <c r="B218" s="41"/>
      <c r="C218" s="229" t="s">
        <v>320</v>
      </c>
      <c r="D218" s="229" t="s">
        <v>176</v>
      </c>
      <c r="E218" s="230" t="s">
        <v>856</v>
      </c>
      <c r="F218" s="231" t="s">
        <v>857</v>
      </c>
      <c r="G218" s="232" t="s">
        <v>135</v>
      </c>
      <c r="H218" s="233">
        <v>23.100000000000001</v>
      </c>
      <c r="I218" s="234"/>
      <c r="J218" s="235">
        <f>ROUND(I218*H218,2)</f>
        <v>0</v>
      </c>
      <c r="K218" s="231" t="s">
        <v>180</v>
      </c>
      <c r="L218" s="46"/>
      <c r="M218" s="236" t="s">
        <v>39</v>
      </c>
      <c r="N218" s="237" t="s">
        <v>53</v>
      </c>
      <c r="O218" s="87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8">
        <f>S218*H218</f>
        <v>0</v>
      </c>
      <c r="U218" s="239" t="s">
        <v>39</v>
      </c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40" t="s">
        <v>181</v>
      </c>
      <c r="AT218" s="240" t="s">
        <v>176</v>
      </c>
      <c r="AU218" s="240" t="s">
        <v>89</v>
      </c>
      <c r="AY218" s="18" t="s">
        <v>173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181</v>
      </c>
      <c r="BK218" s="241">
        <f>ROUND(I218*H218,2)</f>
        <v>0</v>
      </c>
      <c r="BL218" s="18" t="s">
        <v>181</v>
      </c>
      <c r="BM218" s="240" t="s">
        <v>858</v>
      </c>
    </row>
    <row r="219" s="2" customFormat="1">
      <c r="A219" s="40"/>
      <c r="B219" s="41"/>
      <c r="C219" s="42"/>
      <c r="D219" s="242" t="s">
        <v>183</v>
      </c>
      <c r="E219" s="42"/>
      <c r="F219" s="243" t="s">
        <v>859</v>
      </c>
      <c r="G219" s="42"/>
      <c r="H219" s="42"/>
      <c r="I219" s="150"/>
      <c r="J219" s="42"/>
      <c r="K219" s="42"/>
      <c r="L219" s="46"/>
      <c r="M219" s="244"/>
      <c r="N219" s="245"/>
      <c r="O219" s="87"/>
      <c r="P219" s="87"/>
      <c r="Q219" s="87"/>
      <c r="R219" s="87"/>
      <c r="S219" s="87"/>
      <c r="T219" s="87"/>
      <c r="U219" s="88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8" t="s">
        <v>183</v>
      </c>
      <c r="AU219" s="18" t="s">
        <v>89</v>
      </c>
    </row>
    <row r="220" s="2" customFormat="1">
      <c r="A220" s="40"/>
      <c r="B220" s="41"/>
      <c r="C220" s="42"/>
      <c r="D220" s="242" t="s">
        <v>187</v>
      </c>
      <c r="E220" s="42"/>
      <c r="F220" s="246" t="s">
        <v>860</v>
      </c>
      <c r="G220" s="42"/>
      <c r="H220" s="42"/>
      <c r="I220" s="150"/>
      <c r="J220" s="42"/>
      <c r="K220" s="42"/>
      <c r="L220" s="46"/>
      <c r="M220" s="244"/>
      <c r="N220" s="245"/>
      <c r="O220" s="87"/>
      <c r="P220" s="87"/>
      <c r="Q220" s="87"/>
      <c r="R220" s="87"/>
      <c r="S220" s="87"/>
      <c r="T220" s="87"/>
      <c r="U220" s="88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8" t="s">
        <v>187</v>
      </c>
      <c r="AU220" s="18" t="s">
        <v>89</v>
      </c>
    </row>
    <row r="221" s="13" customFormat="1">
      <c r="A221" s="13"/>
      <c r="B221" s="247"/>
      <c r="C221" s="248"/>
      <c r="D221" s="242" t="s">
        <v>189</v>
      </c>
      <c r="E221" s="249" t="s">
        <v>39</v>
      </c>
      <c r="F221" s="250" t="s">
        <v>861</v>
      </c>
      <c r="G221" s="248"/>
      <c r="H221" s="251">
        <v>11.699999999999999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5"/>
      <c r="U221" s="256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189</v>
      </c>
      <c r="AU221" s="257" t="s">
        <v>89</v>
      </c>
      <c r="AV221" s="13" t="s">
        <v>89</v>
      </c>
      <c r="AW221" s="13" t="s">
        <v>41</v>
      </c>
      <c r="AX221" s="13" t="s">
        <v>80</v>
      </c>
      <c r="AY221" s="257" t="s">
        <v>173</v>
      </c>
    </row>
    <row r="222" s="13" customFormat="1">
      <c r="A222" s="13"/>
      <c r="B222" s="247"/>
      <c r="C222" s="248"/>
      <c r="D222" s="242" t="s">
        <v>189</v>
      </c>
      <c r="E222" s="249" t="s">
        <v>39</v>
      </c>
      <c r="F222" s="250" t="s">
        <v>862</v>
      </c>
      <c r="G222" s="248"/>
      <c r="H222" s="251">
        <v>11.4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5"/>
      <c r="U222" s="256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7" t="s">
        <v>189</v>
      </c>
      <c r="AU222" s="257" t="s">
        <v>89</v>
      </c>
      <c r="AV222" s="13" t="s">
        <v>89</v>
      </c>
      <c r="AW222" s="13" t="s">
        <v>41</v>
      </c>
      <c r="AX222" s="13" t="s">
        <v>80</v>
      </c>
      <c r="AY222" s="257" t="s">
        <v>173</v>
      </c>
    </row>
    <row r="223" s="14" customFormat="1">
      <c r="A223" s="14"/>
      <c r="B223" s="258"/>
      <c r="C223" s="259"/>
      <c r="D223" s="242" t="s">
        <v>189</v>
      </c>
      <c r="E223" s="260" t="s">
        <v>39</v>
      </c>
      <c r="F223" s="261" t="s">
        <v>191</v>
      </c>
      <c r="G223" s="259"/>
      <c r="H223" s="262">
        <v>23.100000000000001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6"/>
      <c r="U223" s="267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8" t="s">
        <v>189</v>
      </c>
      <c r="AU223" s="268" t="s">
        <v>89</v>
      </c>
      <c r="AV223" s="14" t="s">
        <v>181</v>
      </c>
      <c r="AW223" s="14" t="s">
        <v>41</v>
      </c>
      <c r="AX223" s="14" t="s">
        <v>87</v>
      </c>
      <c r="AY223" s="268" t="s">
        <v>173</v>
      </c>
    </row>
    <row r="224" s="2" customFormat="1" ht="21.75" customHeight="1">
      <c r="A224" s="40"/>
      <c r="B224" s="41"/>
      <c r="C224" s="229" t="s">
        <v>7</v>
      </c>
      <c r="D224" s="229" t="s">
        <v>176</v>
      </c>
      <c r="E224" s="230" t="s">
        <v>863</v>
      </c>
      <c r="F224" s="231" t="s">
        <v>864</v>
      </c>
      <c r="G224" s="232" t="s">
        <v>135</v>
      </c>
      <c r="H224" s="233">
        <v>69.299999999999997</v>
      </c>
      <c r="I224" s="234"/>
      <c r="J224" s="235">
        <f>ROUND(I224*H224,2)</f>
        <v>0</v>
      </c>
      <c r="K224" s="231" t="s">
        <v>180</v>
      </c>
      <c r="L224" s="46"/>
      <c r="M224" s="236" t="s">
        <v>39</v>
      </c>
      <c r="N224" s="237" t="s">
        <v>53</v>
      </c>
      <c r="O224" s="87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8">
        <f>S224*H224</f>
        <v>0</v>
      </c>
      <c r="U224" s="239" t="s">
        <v>39</v>
      </c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40" t="s">
        <v>181</v>
      </c>
      <c r="AT224" s="240" t="s">
        <v>176</v>
      </c>
      <c r="AU224" s="240" t="s">
        <v>89</v>
      </c>
      <c r="AY224" s="18" t="s">
        <v>173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181</v>
      </c>
      <c r="BK224" s="241">
        <f>ROUND(I224*H224,2)</f>
        <v>0</v>
      </c>
      <c r="BL224" s="18" t="s">
        <v>181</v>
      </c>
      <c r="BM224" s="240" t="s">
        <v>865</v>
      </c>
    </row>
    <row r="225" s="2" customFormat="1">
      <c r="A225" s="40"/>
      <c r="B225" s="41"/>
      <c r="C225" s="42"/>
      <c r="D225" s="242" t="s">
        <v>183</v>
      </c>
      <c r="E225" s="42"/>
      <c r="F225" s="243" t="s">
        <v>866</v>
      </c>
      <c r="G225" s="42"/>
      <c r="H225" s="42"/>
      <c r="I225" s="150"/>
      <c r="J225" s="42"/>
      <c r="K225" s="42"/>
      <c r="L225" s="46"/>
      <c r="M225" s="244"/>
      <c r="N225" s="245"/>
      <c r="O225" s="87"/>
      <c r="P225" s="87"/>
      <c r="Q225" s="87"/>
      <c r="R225" s="87"/>
      <c r="S225" s="87"/>
      <c r="T225" s="87"/>
      <c r="U225" s="88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8" t="s">
        <v>183</v>
      </c>
      <c r="AU225" s="18" t="s">
        <v>89</v>
      </c>
    </row>
    <row r="226" s="2" customFormat="1">
      <c r="A226" s="40"/>
      <c r="B226" s="41"/>
      <c r="C226" s="42"/>
      <c r="D226" s="242" t="s">
        <v>187</v>
      </c>
      <c r="E226" s="42"/>
      <c r="F226" s="246" t="s">
        <v>867</v>
      </c>
      <c r="G226" s="42"/>
      <c r="H226" s="42"/>
      <c r="I226" s="150"/>
      <c r="J226" s="42"/>
      <c r="K226" s="42"/>
      <c r="L226" s="46"/>
      <c r="M226" s="244"/>
      <c r="N226" s="245"/>
      <c r="O226" s="87"/>
      <c r="P226" s="87"/>
      <c r="Q226" s="87"/>
      <c r="R226" s="87"/>
      <c r="S226" s="87"/>
      <c r="T226" s="87"/>
      <c r="U226" s="88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187</v>
      </c>
      <c r="AU226" s="18" t="s">
        <v>89</v>
      </c>
    </row>
    <row r="227" s="13" customFormat="1">
      <c r="A227" s="13"/>
      <c r="B227" s="247"/>
      <c r="C227" s="248"/>
      <c r="D227" s="242" t="s">
        <v>189</v>
      </c>
      <c r="E227" s="249" t="s">
        <v>39</v>
      </c>
      <c r="F227" s="250" t="s">
        <v>868</v>
      </c>
      <c r="G227" s="248"/>
      <c r="H227" s="251">
        <v>11.699999999999999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5"/>
      <c r="U227" s="256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189</v>
      </c>
      <c r="AU227" s="257" t="s">
        <v>89</v>
      </c>
      <c r="AV227" s="13" t="s">
        <v>89</v>
      </c>
      <c r="AW227" s="13" t="s">
        <v>41</v>
      </c>
      <c r="AX227" s="13" t="s">
        <v>80</v>
      </c>
      <c r="AY227" s="257" t="s">
        <v>173</v>
      </c>
    </row>
    <row r="228" s="13" customFormat="1">
      <c r="A228" s="13"/>
      <c r="B228" s="247"/>
      <c r="C228" s="248"/>
      <c r="D228" s="242" t="s">
        <v>189</v>
      </c>
      <c r="E228" s="249" t="s">
        <v>39</v>
      </c>
      <c r="F228" s="250" t="s">
        <v>869</v>
      </c>
      <c r="G228" s="248"/>
      <c r="H228" s="251">
        <v>11.699999999999999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5"/>
      <c r="U228" s="256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7" t="s">
        <v>189</v>
      </c>
      <c r="AU228" s="257" t="s">
        <v>89</v>
      </c>
      <c r="AV228" s="13" t="s">
        <v>89</v>
      </c>
      <c r="AW228" s="13" t="s">
        <v>41</v>
      </c>
      <c r="AX228" s="13" t="s">
        <v>80</v>
      </c>
      <c r="AY228" s="257" t="s">
        <v>173</v>
      </c>
    </row>
    <row r="229" s="13" customFormat="1">
      <c r="A229" s="13"/>
      <c r="B229" s="247"/>
      <c r="C229" s="248"/>
      <c r="D229" s="242" t="s">
        <v>189</v>
      </c>
      <c r="E229" s="249" t="s">
        <v>39</v>
      </c>
      <c r="F229" s="250" t="s">
        <v>870</v>
      </c>
      <c r="G229" s="248"/>
      <c r="H229" s="251">
        <v>11.4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5"/>
      <c r="U229" s="256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7" t="s">
        <v>189</v>
      </c>
      <c r="AU229" s="257" t="s">
        <v>89</v>
      </c>
      <c r="AV229" s="13" t="s">
        <v>89</v>
      </c>
      <c r="AW229" s="13" t="s">
        <v>41</v>
      </c>
      <c r="AX229" s="13" t="s">
        <v>80</v>
      </c>
      <c r="AY229" s="257" t="s">
        <v>173</v>
      </c>
    </row>
    <row r="230" s="13" customFormat="1">
      <c r="A230" s="13"/>
      <c r="B230" s="247"/>
      <c r="C230" s="248"/>
      <c r="D230" s="242" t="s">
        <v>189</v>
      </c>
      <c r="E230" s="249" t="s">
        <v>39</v>
      </c>
      <c r="F230" s="250" t="s">
        <v>871</v>
      </c>
      <c r="G230" s="248"/>
      <c r="H230" s="251">
        <v>11.4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5"/>
      <c r="U230" s="256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189</v>
      </c>
      <c r="AU230" s="257" t="s">
        <v>89</v>
      </c>
      <c r="AV230" s="13" t="s">
        <v>89</v>
      </c>
      <c r="AW230" s="13" t="s">
        <v>41</v>
      </c>
      <c r="AX230" s="13" t="s">
        <v>80</v>
      </c>
      <c r="AY230" s="257" t="s">
        <v>173</v>
      </c>
    </row>
    <row r="231" s="13" customFormat="1">
      <c r="A231" s="13"/>
      <c r="B231" s="247"/>
      <c r="C231" s="248"/>
      <c r="D231" s="242" t="s">
        <v>189</v>
      </c>
      <c r="E231" s="249" t="s">
        <v>39</v>
      </c>
      <c r="F231" s="250" t="s">
        <v>872</v>
      </c>
      <c r="G231" s="248"/>
      <c r="H231" s="251">
        <v>11.699999999999999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5"/>
      <c r="U231" s="256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7" t="s">
        <v>189</v>
      </c>
      <c r="AU231" s="257" t="s">
        <v>89</v>
      </c>
      <c r="AV231" s="13" t="s">
        <v>89</v>
      </c>
      <c r="AW231" s="13" t="s">
        <v>41</v>
      </c>
      <c r="AX231" s="13" t="s">
        <v>80</v>
      </c>
      <c r="AY231" s="257" t="s">
        <v>173</v>
      </c>
    </row>
    <row r="232" s="13" customFormat="1">
      <c r="A232" s="13"/>
      <c r="B232" s="247"/>
      <c r="C232" s="248"/>
      <c r="D232" s="242" t="s">
        <v>189</v>
      </c>
      <c r="E232" s="249" t="s">
        <v>39</v>
      </c>
      <c r="F232" s="250" t="s">
        <v>873</v>
      </c>
      <c r="G232" s="248"/>
      <c r="H232" s="251">
        <v>11.4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5"/>
      <c r="U232" s="256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189</v>
      </c>
      <c r="AU232" s="257" t="s">
        <v>89</v>
      </c>
      <c r="AV232" s="13" t="s">
        <v>89</v>
      </c>
      <c r="AW232" s="13" t="s">
        <v>41</v>
      </c>
      <c r="AX232" s="13" t="s">
        <v>80</v>
      </c>
      <c r="AY232" s="257" t="s">
        <v>173</v>
      </c>
    </row>
    <row r="233" s="14" customFormat="1">
      <c r="A233" s="14"/>
      <c r="B233" s="258"/>
      <c r="C233" s="259"/>
      <c r="D233" s="242" t="s">
        <v>189</v>
      </c>
      <c r="E233" s="260" t="s">
        <v>39</v>
      </c>
      <c r="F233" s="261" t="s">
        <v>191</v>
      </c>
      <c r="G233" s="259"/>
      <c r="H233" s="262">
        <v>69.299999999999997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6"/>
      <c r="U233" s="267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189</v>
      </c>
      <c r="AU233" s="268" t="s">
        <v>89</v>
      </c>
      <c r="AV233" s="14" t="s">
        <v>181</v>
      </c>
      <c r="AW233" s="14" t="s">
        <v>41</v>
      </c>
      <c r="AX233" s="14" t="s">
        <v>87</v>
      </c>
      <c r="AY233" s="268" t="s">
        <v>173</v>
      </c>
    </row>
    <row r="234" s="2" customFormat="1" ht="21.75" customHeight="1">
      <c r="A234" s="40"/>
      <c r="B234" s="41"/>
      <c r="C234" s="229" t="s">
        <v>327</v>
      </c>
      <c r="D234" s="229" t="s">
        <v>176</v>
      </c>
      <c r="E234" s="230" t="s">
        <v>874</v>
      </c>
      <c r="F234" s="231" t="s">
        <v>875</v>
      </c>
      <c r="G234" s="232" t="s">
        <v>135</v>
      </c>
      <c r="H234" s="233">
        <v>4.5</v>
      </c>
      <c r="I234" s="234"/>
      <c r="J234" s="235">
        <f>ROUND(I234*H234,2)</f>
        <v>0</v>
      </c>
      <c r="K234" s="231" t="s">
        <v>180</v>
      </c>
      <c r="L234" s="46"/>
      <c r="M234" s="236" t="s">
        <v>39</v>
      </c>
      <c r="N234" s="237" t="s">
        <v>53</v>
      </c>
      <c r="O234" s="87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8">
        <f>S234*H234</f>
        <v>0</v>
      </c>
      <c r="U234" s="239" t="s">
        <v>39</v>
      </c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40" t="s">
        <v>181</v>
      </c>
      <c r="AT234" s="240" t="s">
        <v>176</v>
      </c>
      <c r="AU234" s="240" t="s">
        <v>89</v>
      </c>
      <c r="AY234" s="18" t="s">
        <v>173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181</v>
      </c>
      <c r="BK234" s="241">
        <f>ROUND(I234*H234,2)</f>
        <v>0</v>
      </c>
      <c r="BL234" s="18" t="s">
        <v>181</v>
      </c>
      <c r="BM234" s="240" t="s">
        <v>876</v>
      </c>
    </row>
    <row r="235" s="2" customFormat="1">
      <c r="A235" s="40"/>
      <c r="B235" s="41"/>
      <c r="C235" s="42"/>
      <c r="D235" s="242" t="s">
        <v>183</v>
      </c>
      <c r="E235" s="42"/>
      <c r="F235" s="243" t="s">
        <v>877</v>
      </c>
      <c r="G235" s="42"/>
      <c r="H235" s="42"/>
      <c r="I235" s="150"/>
      <c r="J235" s="42"/>
      <c r="K235" s="42"/>
      <c r="L235" s="46"/>
      <c r="M235" s="244"/>
      <c r="N235" s="245"/>
      <c r="O235" s="87"/>
      <c r="P235" s="87"/>
      <c r="Q235" s="87"/>
      <c r="R235" s="87"/>
      <c r="S235" s="87"/>
      <c r="T235" s="87"/>
      <c r="U235" s="88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183</v>
      </c>
      <c r="AU235" s="18" t="s">
        <v>89</v>
      </c>
    </row>
    <row r="236" s="2" customFormat="1">
      <c r="A236" s="40"/>
      <c r="B236" s="41"/>
      <c r="C236" s="42"/>
      <c r="D236" s="242" t="s">
        <v>187</v>
      </c>
      <c r="E236" s="42"/>
      <c r="F236" s="246" t="s">
        <v>878</v>
      </c>
      <c r="G236" s="42"/>
      <c r="H236" s="42"/>
      <c r="I236" s="150"/>
      <c r="J236" s="42"/>
      <c r="K236" s="42"/>
      <c r="L236" s="46"/>
      <c r="M236" s="244"/>
      <c r="N236" s="245"/>
      <c r="O236" s="87"/>
      <c r="P236" s="87"/>
      <c r="Q236" s="87"/>
      <c r="R236" s="87"/>
      <c r="S236" s="87"/>
      <c r="T236" s="87"/>
      <c r="U236" s="88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8" t="s">
        <v>187</v>
      </c>
      <c r="AU236" s="18" t="s">
        <v>89</v>
      </c>
    </row>
    <row r="237" s="13" customFormat="1">
      <c r="A237" s="13"/>
      <c r="B237" s="247"/>
      <c r="C237" s="248"/>
      <c r="D237" s="242" t="s">
        <v>189</v>
      </c>
      <c r="E237" s="249" t="s">
        <v>39</v>
      </c>
      <c r="F237" s="250" t="s">
        <v>879</v>
      </c>
      <c r="G237" s="248"/>
      <c r="H237" s="251">
        <v>4.5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5"/>
      <c r="U237" s="256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7" t="s">
        <v>189</v>
      </c>
      <c r="AU237" s="257" t="s">
        <v>89</v>
      </c>
      <c r="AV237" s="13" t="s">
        <v>89</v>
      </c>
      <c r="AW237" s="13" t="s">
        <v>41</v>
      </c>
      <c r="AX237" s="13" t="s">
        <v>80</v>
      </c>
      <c r="AY237" s="257" t="s">
        <v>173</v>
      </c>
    </row>
    <row r="238" s="14" customFormat="1">
      <c r="A238" s="14"/>
      <c r="B238" s="258"/>
      <c r="C238" s="259"/>
      <c r="D238" s="242" t="s">
        <v>189</v>
      </c>
      <c r="E238" s="260" t="s">
        <v>39</v>
      </c>
      <c r="F238" s="261" t="s">
        <v>191</v>
      </c>
      <c r="G238" s="259"/>
      <c r="H238" s="262">
        <v>4.5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6"/>
      <c r="U238" s="267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8" t="s">
        <v>189</v>
      </c>
      <c r="AU238" s="268" t="s">
        <v>89</v>
      </c>
      <c r="AV238" s="14" t="s">
        <v>181</v>
      </c>
      <c r="AW238" s="14" t="s">
        <v>41</v>
      </c>
      <c r="AX238" s="14" t="s">
        <v>87</v>
      </c>
      <c r="AY238" s="268" t="s">
        <v>173</v>
      </c>
    </row>
    <row r="239" s="2" customFormat="1" ht="21.75" customHeight="1">
      <c r="A239" s="40"/>
      <c r="B239" s="41"/>
      <c r="C239" s="229" t="s">
        <v>331</v>
      </c>
      <c r="D239" s="229" t="s">
        <v>176</v>
      </c>
      <c r="E239" s="230" t="s">
        <v>880</v>
      </c>
      <c r="F239" s="231" t="s">
        <v>881</v>
      </c>
      <c r="G239" s="232" t="s">
        <v>135</v>
      </c>
      <c r="H239" s="233">
        <v>3.3999999999999999</v>
      </c>
      <c r="I239" s="234"/>
      <c r="J239" s="235">
        <f>ROUND(I239*H239,2)</f>
        <v>0</v>
      </c>
      <c r="K239" s="231" t="s">
        <v>180</v>
      </c>
      <c r="L239" s="46"/>
      <c r="M239" s="236" t="s">
        <v>39</v>
      </c>
      <c r="N239" s="237" t="s">
        <v>53</v>
      </c>
      <c r="O239" s="87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8">
        <f>S239*H239</f>
        <v>0</v>
      </c>
      <c r="U239" s="239" t="s">
        <v>39</v>
      </c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40" t="s">
        <v>181</v>
      </c>
      <c r="AT239" s="240" t="s">
        <v>176</v>
      </c>
      <c r="AU239" s="240" t="s">
        <v>89</v>
      </c>
      <c r="AY239" s="18" t="s">
        <v>173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181</v>
      </c>
      <c r="BK239" s="241">
        <f>ROUND(I239*H239,2)</f>
        <v>0</v>
      </c>
      <c r="BL239" s="18" t="s">
        <v>181</v>
      </c>
      <c r="BM239" s="240" t="s">
        <v>882</v>
      </c>
    </row>
    <row r="240" s="2" customFormat="1">
      <c r="A240" s="40"/>
      <c r="B240" s="41"/>
      <c r="C240" s="42"/>
      <c r="D240" s="242" t="s">
        <v>183</v>
      </c>
      <c r="E240" s="42"/>
      <c r="F240" s="243" t="s">
        <v>883</v>
      </c>
      <c r="G240" s="42"/>
      <c r="H240" s="42"/>
      <c r="I240" s="150"/>
      <c r="J240" s="42"/>
      <c r="K240" s="42"/>
      <c r="L240" s="46"/>
      <c r="M240" s="244"/>
      <c r="N240" s="245"/>
      <c r="O240" s="87"/>
      <c r="P240" s="87"/>
      <c r="Q240" s="87"/>
      <c r="R240" s="87"/>
      <c r="S240" s="87"/>
      <c r="T240" s="87"/>
      <c r="U240" s="88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8" t="s">
        <v>183</v>
      </c>
      <c r="AU240" s="18" t="s">
        <v>89</v>
      </c>
    </row>
    <row r="241" s="2" customFormat="1">
      <c r="A241" s="40"/>
      <c r="B241" s="41"/>
      <c r="C241" s="42"/>
      <c r="D241" s="242" t="s">
        <v>187</v>
      </c>
      <c r="E241" s="42"/>
      <c r="F241" s="246" t="s">
        <v>884</v>
      </c>
      <c r="G241" s="42"/>
      <c r="H241" s="42"/>
      <c r="I241" s="150"/>
      <c r="J241" s="42"/>
      <c r="K241" s="42"/>
      <c r="L241" s="46"/>
      <c r="M241" s="244"/>
      <c r="N241" s="245"/>
      <c r="O241" s="87"/>
      <c r="P241" s="87"/>
      <c r="Q241" s="87"/>
      <c r="R241" s="87"/>
      <c r="S241" s="87"/>
      <c r="T241" s="87"/>
      <c r="U241" s="88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8" t="s">
        <v>187</v>
      </c>
      <c r="AU241" s="18" t="s">
        <v>89</v>
      </c>
    </row>
    <row r="242" s="13" customFormat="1">
      <c r="A242" s="13"/>
      <c r="B242" s="247"/>
      <c r="C242" s="248"/>
      <c r="D242" s="242" t="s">
        <v>189</v>
      </c>
      <c r="E242" s="249" t="s">
        <v>39</v>
      </c>
      <c r="F242" s="250" t="s">
        <v>885</v>
      </c>
      <c r="G242" s="248"/>
      <c r="H242" s="251">
        <v>3.3999999999999999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5"/>
      <c r="U242" s="256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7" t="s">
        <v>189</v>
      </c>
      <c r="AU242" s="257" t="s">
        <v>89</v>
      </c>
      <c r="AV242" s="13" t="s">
        <v>89</v>
      </c>
      <c r="AW242" s="13" t="s">
        <v>41</v>
      </c>
      <c r="AX242" s="13" t="s">
        <v>80</v>
      </c>
      <c r="AY242" s="257" t="s">
        <v>173</v>
      </c>
    </row>
    <row r="243" s="14" customFormat="1">
      <c r="A243" s="14"/>
      <c r="B243" s="258"/>
      <c r="C243" s="259"/>
      <c r="D243" s="242" t="s">
        <v>189</v>
      </c>
      <c r="E243" s="260" t="s">
        <v>39</v>
      </c>
      <c r="F243" s="261" t="s">
        <v>191</v>
      </c>
      <c r="G243" s="259"/>
      <c r="H243" s="262">
        <v>3.3999999999999999</v>
      </c>
      <c r="I243" s="263"/>
      <c r="J243" s="259"/>
      <c r="K243" s="259"/>
      <c r="L243" s="264"/>
      <c r="M243" s="265"/>
      <c r="N243" s="266"/>
      <c r="O243" s="266"/>
      <c r="P243" s="266"/>
      <c r="Q243" s="266"/>
      <c r="R243" s="266"/>
      <c r="S243" s="266"/>
      <c r="T243" s="266"/>
      <c r="U243" s="267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8" t="s">
        <v>189</v>
      </c>
      <c r="AU243" s="268" t="s">
        <v>89</v>
      </c>
      <c r="AV243" s="14" t="s">
        <v>181</v>
      </c>
      <c r="AW243" s="14" t="s">
        <v>41</v>
      </c>
      <c r="AX243" s="14" t="s">
        <v>87</v>
      </c>
      <c r="AY243" s="268" t="s">
        <v>173</v>
      </c>
    </row>
    <row r="244" s="2" customFormat="1" ht="21.75" customHeight="1">
      <c r="A244" s="40"/>
      <c r="B244" s="41"/>
      <c r="C244" s="229" t="s">
        <v>335</v>
      </c>
      <c r="D244" s="229" t="s">
        <v>176</v>
      </c>
      <c r="E244" s="230" t="s">
        <v>886</v>
      </c>
      <c r="F244" s="231" t="s">
        <v>887</v>
      </c>
      <c r="G244" s="232" t="s">
        <v>135</v>
      </c>
      <c r="H244" s="233">
        <v>10.199999999999999</v>
      </c>
      <c r="I244" s="234"/>
      <c r="J244" s="235">
        <f>ROUND(I244*H244,2)</f>
        <v>0</v>
      </c>
      <c r="K244" s="231" t="s">
        <v>180</v>
      </c>
      <c r="L244" s="46"/>
      <c r="M244" s="236" t="s">
        <v>39</v>
      </c>
      <c r="N244" s="237" t="s">
        <v>53</v>
      </c>
      <c r="O244" s="87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8">
        <f>S244*H244</f>
        <v>0</v>
      </c>
      <c r="U244" s="239" t="s">
        <v>39</v>
      </c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40" t="s">
        <v>181</v>
      </c>
      <c r="AT244" s="240" t="s">
        <v>176</v>
      </c>
      <c r="AU244" s="240" t="s">
        <v>89</v>
      </c>
      <c r="AY244" s="18" t="s">
        <v>173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181</v>
      </c>
      <c r="BK244" s="241">
        <f>ROUND(I244*H244,2)</f>
        <v>0</v>
      </c>
      <c r="BL244" s="18" t="s">
        <v>181</v>
      </c>
      <c r="BM244" s="240" t="s">
        <v>888</v>
      </c>
    </row>
    <row r="245" s="2" customFormat="1">
      <c r="A245" s="40"/>
      <c r="B245" s="41"/>
      <c r="C245" s="42"/>
      <c r="D245" s="242" t="s">
        <v>183</v>
      </c>
      <c r="E245" s="42"/>
      <c r="F245" s="243" t="s">
        <v>889</v>
      </c>
      <c r="G245" s="42"/>
      <c r="H245" s="42"/>
      <c r="I245" s="150"/>
      <c r="J245" s="42"/>
      <c r="K245" s="42"/>
      <c r="L245" s="46"/>
      <c r="M245" s="244"/>
      <c r="N245" s="245"/>
      <c r="O245" s="87"/>
      <c r="P245" s="87"/>
      <c r="Q245" s="87"/>
      <c r="R245" s="87"/>
      <c r="S245" s="87"/>
      <c r="T245" s="87"/>
      <c r="U245" s="88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8" t="s">
        <v>183</v>
      </c>
      <c r="AU245" s="18" t="s">
        <v>89</v>
      </c>
    </row>
    <row r="246" s="2" customFormat="1">
      <c r="A246" s="40"/>
      <c r="B246" s="41"/>
      <c r="C246" s="42"/>
      <c r="D246" s="242" t="s">
        <v>187</v>
      </c>
      <c r="E246" s="42"/>
      <c r="F246" s="246" t="s">
        <v>890</v>
      </c>
      <c r="G246" s="42"/>
      <c r="H246" s="42"/>
      <c r="I246" s="150"/>
      <c r="J246" s="42"/>
      <c r="K246" s="42"/>
      <c r="L246" s="46"/>
      <c r="M246" s="244"/>
      <c r="N246" s="245"/>
      <c r="O246" s="87"/>
      <c r="P246" s="87"/>
      <c r="Q246" s="87"/>
      <c r="R246" s="87"/>
      <c r="S246" s="87"/>
      <c r="T246" s="87"/>
      <c r="U246" s="88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8" t="s">
        <v>187</v>
      </c>
      <c r="AU246" s="18" t="s">
        <v>89</v>
      </c>
    </row>
    <row r="247" s="13" customFormat="1">
      <c r="A247" s="13"/>
      <c r="B247" s="247"/>
      <c r="C247" s="248"/>
      <c r="D247" s="242" t="s">
        <v>189</v>
      </c>
      <c r="E247" s="249" t="s">
        <v>39</v>
      </c>
      <c r="F247" s="250" t="s">
        <v>891</v>
      </c>
      <c r="G247" s="248"/>
      <c r="H247" s="251">
        <v>6.7999999999999998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5"/>
      <c r="U247" s="256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7" t="s">
        <v>189</v>
      </c>
      <c r="AU247" s="257" t="s">
        <v>89</v>
      </c>
      <c r="AV247" s="13" t="s">
        <v>89</v>
      </c>
      <c r="AW247" s="13" t="s">
        <v>41</v>
      </c>
      <c r="AX247" s="13" t="s">
        <v>80</v>
      </c>
      <c r="AY247" s="257" t="s">
        <v>173</v>
      </c>
    </row>
    <row r="248" s="13" customFormat="1">
      <c r="A248" s="13"/>
      <c r="B248" s="247"/>
      <c r="C248" s="248"/>
      <c r="D248" s="242" t="s">
        <v>189</v>
      </c>
      <c r="E248" s="249" t="s">
        <v>39</v>
      </c>
      <c r="F248" s="250" t="s">
        <v>892</v>
      </c>
      <c r="G248" s="248"/>
      <c r="H248" s="251">
        <v>3.3999999999999999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5"/>
      <c r="U248" s="256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7" t="s">
        <v>189</v>
      </c>
      <c r="AU248" s="257" t="s">
        <v>89</v>
      </c>
      <c r="AV248" s="13" t="s">
        <v>89</v>
      </c>
      <c r="AW248" s="13" t="s">
        <v>41</v>
      </c>
      <c r="AX248" s="13" t="s">
        <v>80</v>
      </c>
      <c r="AY248" s="257" t="s">
        <v>173</v>
      </c>
    </row>
    <row r="249" s="14" customFormat="1">
      <c r="A249" s="14"/>
      <c r="B249" s="258"/>
      <c r="C249" s="259"/>
      <c r="D249" s="242" t="s">
        <v>189</v>
      </c>
      <c r="E249" s="260" t="s">
        <v>39</v>
      </c>
      <c r="F249" s="261" t="s">
        <v>191</v>
      </c>
      <c r="G249" s="259"/>
      <c r="H249" s="262">
        <v>10.199999999999999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6"/>
      <c r="U249" s="267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8" t="s">
        <v>189</v>
      </c>
      <c r="AU249" s="268" t="s">
        <v>89</v>
      </c>
      <c r="AV249" s="14" t="s">
        <v>181</v>
      </c>
      <c r="AW249" s="14" t="s">
        <v>41</v>
      </c>
      <c r="AX249" s="14" t="s">
        <v>87</v>
      </c>
      <c r="AY249" s="268" t="s">
        <v>173</v>
      </c>
    </row>
    <row r="250" s="2" customFormat="1" ht="21.75" customHeight="1">
      <c r="A250" s="40"/>
      <c r="B250" s="41"/>
      <c r="C250" s="229" t="s">
        <v>339</v>
      </c>
      <c r="D250" s="229" t="s">
        <v>176</v>
      </c>
      <c r="E250" s="230" t="s">
        <v>893</v>
      </c>
      <c r="F250" s="231" t="s">
        <v>894</v>
      </c>
      <c r="G250" s="232" t="s">
        <v>124</v>
      </c>
      <c r="H250" s="233">
        <v>7.9020000000000001</v>
      </c>
      <c r="I250" s="234"/>
      <c r="J250" s="235">
        <f>ROUND(I250*H250,2)</f>
        <v>0</v>
      </c>
      <c r="K250" s="231" t="s">
        <v>180</v>
      </c>
      <c r="L250" s="46"/>
      <c r="M250" s="236" t="s">
        <v>39</v>
      </c>
      <c r="N250" s="237" t="s">
        <v>53</v>
      </c>
      <c r="O250" s="87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8">
        <f>S250*H250</f>
        <v>0</v>
      </c>
      <c r="U250" s="239" t="s">
        <v>39</v>
      </c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40" t="s">
        <v>181</v>
      </c>
      <c r="AT250" s="240" t="s">
        <v>176</v>
      </c>
      <c r="AU250" s="240" t="s">
        <v>89</v>
      </c>
      <c r="AY250" s="18" t="s">
        <v>173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181</v>
      </c>
      <c r="BK250" s="241">
        <f>ROUND(I250*H250,2)</f>
        <v>0</v>
      </c>
      <c r="BL250" s="18" t="s">
        <v>181</v>
      </c>
      <c r="BM250" s="240" t="s">
        <v>895</v>
      </c>
    </row>
    <row r="251" s="2" customFormat="1">
      <c r="A251" s="40"/>
      <c r="B251" s="41"/>
      <c r="C251" s="42"/>
      <c r="D251" s="242" t="s">
        <v>183</v>
      </c>
      <c r="E251" s="42"/>
      <c r="F251" s="243" t="s">
        <v>896</v>
      </c>
      <c r="G251" s="42"/>
      <c r="H251" s="42"/>
      <c r="I251" s="150"/>
      <c r="J251" s="42"/>
      <c r="K251" s="42"/>
      <c r="L251" s="46"/>
      <c r="M251" s="244"/>
      <c r="N251" s="245"/>
      <c r="O251" s="87"/>
      <c r="P251" s="87"/>
      <c r="Q251" s="87"/>
      <c r="R251" s="87"/>
      <c r="S251" s="87"/>
      <c r="T251" s="87"/>
      <c r="U251" s="88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183</v>
      </c>
      <c r="AU251" s="18" t="s">
        <v>89</v>
      </c>
    </row>
    <row r="252" s="2" customFormat="1">
      <c r="A252" s="40"/>
      <c r="B252" s="41"/>
      <c r="C252" s="42"/>
      <c r="D252" s="242" t="s">
        <v>187</v>
      </c>
      <c r="E252" s="42"/>
      <c r="F252" s="246" t="s">
        <v>897</v>
      </c>
      <c r="G252" s="42"/>
      <c r="H252" s="42"/>
      <c r="I252" s="150"/>
      <c r="J252" s="42"/>
      <c r="K252" s="42"/>
      <c r="L252" s="46"/>
      <c r="M252" s="244"/>
      <c r="N252" s="245"/>
      <c r="O252" s="87"/>
      <c r="P252" s="87"/>
      <c r="Q252" s="87"/>
      <c r="R252" s="87"/>
      <c r="S252" s="87"/>
      <c r="T252" s="87"/>
      <c r="U252" s="88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187</v>
      </c>
      <c r="AU252" s="18" t="s">
        <v>89</v>
      </c>
    </row>
    <row r="253" s="13" customFormat="1">
      <c r="A253" s="13"/>
      <c r="B253" s="247"/>
      <c r="C253" s="248"/>
      <c r="D253" s="242" t="s">
        <v>189</v>
      </c>
      <c r="E253" s="249" t="s">
        <v>39</v>
      </c>
      <c r="F253" s="250" t="s">
        <v>898</v>
      </c>
      <c r="G253" s="248"/>
      <c r="H253" s="251">
        <v>7.9020000000000001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5"/>
      <c r="U253" s="256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7" t="s">
        <v>189</v>
      </c>
      <c r="AU253" s="257" t="s">
        <v>89</v>
      </c>
      <c r="AV253" s="13" t="s">
        <v>89</v>
      </c>
      <c r="AW253" s="13" t="s">
        <v>41</v>
      </c>
      <c r="AX253" s="13" t="s">
        <v>80</v>
      </c>
      <c r="AY253" s="257" t="s">
        <v>173</v>
      </c>
    </row>
    <row r="254" s="14" customFormat="1">
      <c r="A254" s="14"/>
      <c r="B254" s="258"/>
      <c r="C254" s="259"/>
      <c r="D254" s="242" t="s">
        <v>189</v>
      </c>
      <c r="E254" s="260" t="s">
        <v>39</v>
      </c>
      <c r="F254" s="261" t="s">
        <v>191</v>
      </c>
      <c r="G254" s="259"/>
      <c r="H254" s="262">
        <v>7.9020000000000001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6"/>
      <c r="U254" s="267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189</v>
      </c>
      <c r="AU254" s="268" t="s">
        <v>89</v>
      </c>
      <c r="AV254" s="14" t="s">
        <v>181</v>
      </c>
      <c r="AW254" s="14" t="s">
        <v>41</v>
      </c>
      <c r="AX254" s="14" t="s">
        <v>87</v>
      </c>
      <c r="AY254" s="268" t="s">
        <v>173</v>
      </c>
    </row>
    <row r="255" s="12" customFormat="1" ht="25.92" customHeight="1">
      <c r="A255" s="12"/>
      <c r="B255" s="213"/>
      <c r="C255" s="214"/>
      <c r="D255" s="215" t="s">
        <v>79</v>
      </c>
      <c r="E255" s="216" t="s">
        <v>662</v>
      </c>
      <c r="F255" s="216" t="s">
        <v>663</v>
      </c>
      <c r="G255" s="214"/>
      <c r="H255" s="214"/>
      <c r="I255" s="217"/>
      <c r="J255" s="218">
        <f>BK255</f>
        <v>0</v>
      </c>
      <c r="K255" s="214"/>
      <c r="L255" s="219"/>
      <c r="M255" s="220"/>
      <c r="N255" s="221"/>
      <c r="O255" s="221"/>
      <c r="P255" s="222">
        <f>SUM(P256:P265)</f>
        <v>0</v>
      </c>
      <c r="Q255" s="221"/>
      <c r="R255" s="222">
        <f>SUM(R256:R265)</f>
        <v>0</v>
      </c>
      <c r="S255" s="221"/>
      <c r="T255" s="222">
        <f>SUM(T256:T265)</f>
        <v>0</v>
      </c>
      <c r="U255" s="223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4" t="s">
        <v>181</v>
      </c>
      <c r="AT255" s="225" t="s">
        <v>79</v>
      </c>
      <c r="AU255" s="225" t="s">
        <v>80</v>
      </c>
      <c r="AY255" s="224" t="s">
        <v>173</v>
      </c>
      <c r="BK255" s="226">
        <f>SUM(BK256:BK265)</f>
        <v>0</v>
      </c>
    </row>
    <row r="256" s="2" customFormat="1" ht="55.5" customHeight="1">
      <c r="A256" s="40"/>
      <c r="B256" s="41"/>
      <c r="C256" s="229" t="s">
        <v>344</v>
      </c>
      <c r="D256" s="229" t="s">
        <v>176</v>
      </c>
      <c r="E256" s="230" t="s">
        <v>700</v>
      </c>
      <c r="F256" s="231" t="s">
        <v>701</v>
      </c>
      <c r="G256" s="232" t="s">
        <v>124</v>
      </c>
      <c r="H256" s="233">
        <v>7.9020000000000001</v>
      </c>
      <c r="I256" s="234"/>
      <c r="J256" s="235">
        <f>ROUND(I256*H256,2)</f>
        <v>0</v>
      </c>
      <c r="K256" s="231" t="s">
        <v>180</v>
      </c>
      <c r="L256" s="46"/>
      <c r="M256" s="236" t="s">
        <v>39</v>
      </c>
      <c r="N256" s="237" t="s">
        <v>53</v>
      </c>
      <c r="O256" s="87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8">
        <f>S256*H256</f>
        <v>0</v>
      </c>
      <c r="U256" s="239" t="s">
        <v>39</v>
      </c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40" t="s">
        <v>667</v>
      </c>
      <c r="AT256" s="240" t="s">
        <v>176</v>
      </c>
      <c r="AU256" s="240" t="s">
        <v>87</v>
      </c>
      <c r="AY256" s="18" t="s">
        <v>173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181</v>
      </c>
      <c r="BK256" s="241">
        <f>ROUND(I256*H256,2)</f>
        <v>0</v>
      </c>
      <c r="BL256" s="18" t="s">
        <v>667</v>
      </c>
      <c r="BM256" s="240" t="s">
        <v>899</v>
      </c>
    </row>
    <row r="257" s="2" customFormat="1">
      <c r="A257" s="40"/>
      <c r="B257" s="41"/>
      <c r="C257" s="42"/>
      <c r="D257" s="242" t="s">
        <v>183</v>
      </c>
      <c r="E257" s="42"/>
      <c r="F257" s="243" t="s">
        <v>703</v>
      </c>
      <c r="G257" s="42"/>
      <c r="H257" s="42"/>
      <c r="I257" s="150"/>
      <c r="J257" s="42"/>
      <c r="K257" s="42"/>
      <c r="L257" s="46"/>
      <c r="M257" s="244"/>
      <c r="N257" s="245"/>
      <c r="O257" s="87"/>
      <c r="P257" s="87"/>
      <c r="Q257" s="87"/>
      <c r="R257" s="87"/>
      <c r="S257" s="87"/>
      <c r="T257" s="87"/>
      <c r="U257" s="88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183</v>
      </c>
      <c r="AU257" s="18" t="s">
        <v>87</v>
      </c>
    </row>
    <row r="258" s="2" customFormat="1">
      <c r="A258" s="40"/>
      <c r="B258" s="41"/>
      <c r="C258" s="42"/>
      <c r="D258" s="242" t="s">
        <v>185</v>
      </c>
      <c r="E258" s="42"/>
      <c r="F258" s="246" t="s">
        <v>670</v>
      </c>
      <c r="G258" s="42"/>
      <c r="H258" s="42"/>
      <c r="I258" s="150"/>
      <c r="J258" s="42"/>
      <c r="K258" s="42"/>
      <c r="L258" s="46"/>
      <c r="M258" s="244"/>
      <c r="N258" s="245"/>
      <c r="O258" s="87"/>
      <c r="P258" s="87"/>
      <c r="Q258" s="87"/>
      <c r="R258" s="87"/>
      <c r="S258" s="87"/>
      <c r="T258" s="87"/>
      <c r="U258" s="88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185</v>
      </c>
      <c r="AU258" s="18" t="s">
        <v>87</v>
      </c>
    </row>
    <row r="259" s="2" customFormat="1">
      <c r="A259" s="40"/>
      <c r="B259" s="41"/>
      <c r="C259" s="42"/>
      <c r="D259" s="242" t="s">
        <v>187</v>
      </c>
      <c r="E259" s="42"/>
      <c r="F259" s="246" t="s">
        <v>704</v>
      </c>
      <c r="G259" s="42"/>
      <c r="H259" s="42"/>
      <c r="I259" s="150"/>
      <c r="J259" s="42"/>
      <c r="K259" s="42"/>
      <c r="L259" s="46"/>
      <c r="M259" s="244"/>
      <c r="N259" s="245"/>
      <c r="O259" s="87"/>
      <c r="P259" s="87"/>
      <c r="Q259" s="87"/>
      <c r="R259" s="87"/>
      <c r="S259" s="87"/>
      <c r="T259" s="87"/>
      <c r="U259" s="88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187</v>
      </c>
      <c r="AU259" s="18" t="s">
        <v>87</v>
      </c>
    </row>
    <row r="260" s="13" customFormat="1">
      <c r="A260" s="13"/>
      <c r="B260" s="247"/>
      <c r="C260" s="248"/>
      <c r="D260" s="242" t="s">
        <v>189</v>
      </c>
      <c r="E260" s="249" t="s">
        <v>39</v>
      </c>
      <c r="F260" s="250" t="s">
        <v>900</v>
      </c>
      <c r="G260" s="248"/>
      <c r="H260" s="251">
        <v>7.9020000000000001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5"/>
      <c r="U260" s="256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7" t="s">
        <v>189</v>
      </c>
      <c r="AU260" s="257" t="s">
        <v>87</v>
      </c>
      <c r="AV260" s="13" t="s">
        <v>89</v>
      </c>
      <c r="AW260" s="13" t="s">
        <v>41</v>
      </c>
      <c r="AX260" s="13" t="s">
        <v>80</v>
      </c>
      <c r="AY260" s="257" t="s">
        <v>173</v>
      </c>
    </row>
    <row r="261" s="14" customFormat="1">
      <c r="A261" s="14"/>
      <c r="B261" s="258"/>
      <c r="C261" s="259"/>
      <c r="D261" s="242" t="s">
        <v>189</v>
      </c>
      <c r="E261" s="260" t="s">
        <v>39</v>
      </c>
      <c r="F261" s="261" t="s">
        <v>191</v>
      </c>
      <c r="G261" s="259"/>
      <c r="H261" s="262">
        <v>7.9020000000000001</v>
      </c>
      <c r="I261" s="263"/>
      <c r="J261" s="259"/>
      <c r="K261" s="259"/>
      <c r="L261" s="264"/>
      <c r="M261" s="265"/>
      <c r="N261" s="266"/>
      <c r="O261" s="266"/>
      <c r="P261" s="266"/>
      <c r="Q261" s="266"/>
      <c r="R261" s="266"/>
      <c r="S261" s="266"/>
      <c r="T261" s="266"/>
      <c r="U261" s="267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8" t="s">
        <v>189</v>
      </c>
      <c r="AU261" s="268" t="s">
        <v>87</v>
      </c>
      <c r="AV261" s="14" t="s">
        <v>181</v>
      </c>
      <c r="AW261" s="14" t="s">
        <v>41</v>
      </c>
      <c r="AX261" s="14" t="s">
        <v>87</v>
      </c>
      <c r="AY261" s="268" t="s">
        <v>173</v>
      </c>
    </row>
    <row r="262" s="2" customFormat="1" ht="21.75" customHeight="1">
      <c r="A262" s="40"/>
      <c r="B262" s="41"/>
      <c r="C262" s="229" t="s">
        <v>349</v>
      </c>
      <c r="D262" s="229" t="s">
        <v>176</v>
      </c>
      <c r="E262" s="230" t="s">
        <v>708</v>
      </c>
      <c r="F262" s="231" t="s">
        <v>709</v>
      </c>
      <c r="G262" s="232" t="s">
        <v>124</v>
      </c>
      <c r="H262" s="233">
        <v>7.9020000000000001</v>
      </c>
      <c r="I262" s="234"/>
      <c r="J262" s="235">
        <f>ROUND(I262*H262,2)</f>
        <v>0</v>
      </c>
      <c r="K262" s="231" t="s">
        <v>180</v>
      </c>
      <c r="L262" s="46"/>
      <c r="M262" s="236" t="s">
        <v>39</v>
      </c>
      <c r="N262" s="237" t="s">
        <v>53</v>
      </c>
      <c r="O262" s="87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8">
        <f>S262*H262</f>
        <v>0</v>
      </c>
      <c r="U262" s="239" t="s">
        <v>39</v>
      </c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40" t="s">
        <v>667</v>
      </c>
      <c r="AT262" s="240" t="s">
        <v>176</v>
      </c>
      <c r="AU262" s="240" t="s">
        <v>87</v>
      </c>
      <c r="AY262" s="18" t="s">
        <v>173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181</v>
      </c>
      <c r="BK262" s="241">
        <f>ROUND(I262*H262,2)</f>
        <v>0</v>
      </c>
      <c r="BL262" s="18" t="s">
        <v>667</v>
      </c>
      <c r="BM262" s="240" t="s">
        <v>901</v>
      </c>
    </row>
    <row r="263" s="2" customFormat="1">
      <c r="A263" s="40"/>
      <c r="B263" s="41"/>
      <c r="C263" s="42"/>
      <c r="D263" s="242" t="s">
        <v>183</v>
      </c>
      <c r="E263" s="42"/>
      <c r="F263" s="243" t="s">
        <v>711</v>
      </c>
      <c r="G263" s="42"/>
      <c r="H263" s="42"/>
      <c r="I263" s="150"/>
      <c r="J263" s="42"/>
      <c r="K263" s="42"/>
      <c r="L263" s="46"/>
      <c r="M263" s="244"/>
      <c r="N263" s="245"/>
      <c r="O263" s="87"/>
      <c r="P263" s="87"/>
      <c r="Q263" s="87"/>
      <c r="R263" s="87"/>
      <c r="S263" s="87"/>
      <c r="T263" s="87"/>
      <c r="U263" s="88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8" t="s">
        <v>183</v>
      </c>
      <c r="AU263" s="18" t="s">
        <v>87</v>
      </c>
    </row>
    <row r="264" s="13" customFormat="1">
      <c r="A264" s="13"/>
      <c r="B264" s="247"/>
      <c r="C264" s="248"/>
      <c r="D264" s="242" t="s">
        <v>189</v>
      </c>
      <c r="E264" s="249" t="s">
        <v>39</v>
      </c>
      <c r="F264" s="250" t="s">
        <v>902</v>
      </c>
      <c r="G264" s="248"/>
      <c r="H264" s="251">
        <v>7.9020000000000001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5"/>
      <c r="U264" s="256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7" t="s">
        <v>189</v>
      </c>
      <c r="AU264" s="257" t="s">
        <v>87</v>
      </c>
      <c r="AV264" s="13" t="s">
        <v>89</v>
      </c>
      <c r="AW264" s="13" t="s">
        <v>41</v>
      </c>
      <c r="AX264" s="13" t="s">
        <v>80</v>
      </c>
      <c r="AY264" s="257" t="s">
        <v>173</v>
      </c>
    </row>
    <row r="265" s="14" customFormat="1">
      <c r="A265" s="14"/>
      <c r="B265" s="258"/>
      <c r="C265" s="259"/>
      <c r="D265" s="242" t="s">
        <v>189</v>
      </c>
      <c r="E265" s="260" t="s">
        <v>39</v>
      </c>
      <c r="F265" s="261" t="s">
        <v>191</v>
      </c>
      <c r="G265" s="259"/>
      <c r="H265" s="262">
        <v>7.9020000000000001</v>
      </c>
      <c r="I265" s="263"/>
      <c r="J265" s="259"/>
      <c r="K265" s="259"/>
      <c r="L265" s="264"/>
      <c r="M265" s="300"/>
      <c r="N265" s="301"/>
      <c r="O265" s="301"/>
      <c r="P265" s="301"/>
      <c r="Q265" s="301"/>
      <c r="R265" s="301"/>
      <c r="S265" s="301"/>
      <c r="T265" s="301"/>
      <c r="U265" s="302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8" t="s">
        <v>189</v>
      </c>
      <c r="AU265" s="268" t="s">
        <v>87</v>
      </c>
      <c r="AV265" s="14" t="s">
        <v>181</v>
      </c>
      <c r="AW265" s="14" t="s">
        <v>41</v>
      </c>
      <c r="AX265" s="14" t="s">
        <v>87</v>
      </c>
      <c r="AY265" s="268" t="s">
        <v>173</v>
      </c>
    </row>
    <row r="266" s="2" customFormat="1" ht="6.96" customHeight="1">
      <c r="A266" s="40"/>
      <c r="B266" s="62"/>
      <c r="C266" s="63"/>
      <c r="D266" s="63"/>
      <c r="E266" s="63"/>
      <c r="F266" s="63"/>
      <c r="G266" s="63"/>
      <c r="H266" s="63"/>
      <c r="I266" s="179"/>
      <c r="J266" s="63"/>
      <c r="K266" s="63"/>
      <c r="L266" s="46"/>
      <c r="M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</row>
  </sheetData>
  <sheetProtection sheet="1" autoFilter="0" formatColumns="0" formatRows="0" objects="1" scenarios="1" spinCount="100000" saltValue="hsZJoT0ein2PvDqTpdX3vE8N+xMYlr9LInA7o8NbZm029H9IhYfMJCYtODeVz+UkDJ8dssaa+B9qyhflxaCDCQ==" hashValue="9ShlvBCiNAixjX2thbTaXLimIehENL5GDiFwgYQjQ+V+0uQN2QycxZWRlpzrRvB9mwxpmcsyCwzoD9lGgxUQrg==" algorithmName="SHA-512" password="CDD6"/>
  <autoFilter ref="C87:K26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</row>
    <row r="4" hidden="1" s="1" customFormat="1" ht="24.96" customHeight="1">
      <c r="B4" s="21"/>
      <c r="D4" s="146" t="s">
        <v>121</v>
      </c>
      <c r="I4" s="141"/>
      <c r="L4" s="21"/>
      <c r="M4" s="147" t="s">
        <v>10</v>
      </c>
      <c r="AT4" s="18" t="s">
        <v>41</v>
      </c>
    </row>
    <row r="5" hidden="1" s="1" customFormat="1" ht="6.96" customHeight="1">
      <c r="B5" s="21"/>
      <c r="I5" s="141"/>
      <c r="L5" s="21"/>
    </row>
    <row r="6" hidden="1" s="1" customFormat="1" ht="12" customHeight="1">
      <c r="B6" s="21"/>
      <c r="D6" s="148" t="s">
        <v>16</v>
      </c>
      <c r="I6" s="141"/>
      <c r="L6" s="21"/>
    </row>
    <row r="7" hidden="1" s="1" customFormat="1" ht="16.5" customHeight="1">
      <c r="B7" s="21"/>
      <c r="E7" s="149" t="str">
        <f>'Rekapitulace zakázky'!K6</f>
        <v>Oprava staničních kolejí v žst. Klášterec nad Ohří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137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903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145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2" t="s">
        <v>904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19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zakázky'!AN8</f>
        <v>7. 5. 2020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zakázky'!AN13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zakázky'!E14</f>
        <v>Vyplň údaj</v>
      </c>
      <c r="F20" s="136"/>
      <c r="G20" s="136"/>
      <c r="H20" s="136"/>
      <c r="I20" s="153" t="s">
        <v>34</v>
      </c>
      <c r="J20" s="34" t="str">
        <f>'Rekapitulace zakázky'!AN14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zakázky'!AN16="","",'Rekapitulace zakázky'!AN16)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zakázky'!E17="","",'Rekapitulace zakázky'!E17)</f>
        <v xml:space="preserve"> </v>
      </c>
      <c r="F23" s="40"/>
      <c r="G23" s="40"/>
      <c r="H23" s="40"/>
      <c r="I23" s="153" t="s">
        <v>34</v>
      </c>
      <c r="J23" s="136" t="str">
        <f>IF('Rekapitulace zakázky'!AN17="","",'Rekapitulace zakázky'!AN17)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ROUND(J86,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ROUND((SUM(BE86:BE105)),  2)</f>
        <v>0</v>
      </c>
      <c r="G35" s="40"/>
      <c r="H35" s="40"/>
      <c r="I35" s="168">
        <v>0.20999999999999999</v>
      </c>
      <c r="J35" s="167">
        <f>ROUND(((SUM(BE86:BE105))*I35),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ROUND((SUM(BF86:BF105)),  2)</f>
        <v>0</v>
      </c>
      <c r="G36" s="40"/>
      <c r="H36" s="40"/>
      <c r="I36" s="168">
        <v>0.14999999999999999</v>
      </c>
      <c r="J36" s="167">
        <f>ROUND(((SUM(BF86:BF105))*I36),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ROUND((SUM(BG86:BG105)),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ROUND((SUM(BH86:BH105)),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ROUND((SUM(BI86:BI105)),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150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staničních kolejí v žst. Klášterec nad Ohří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137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903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145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2" t="str">
        <f>E11</f>
        <v>Č21 - Demontáže a montáže SZT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ŽST Klášterec nad Ohří</v>
      </c>
      <c r="G56" s="42"/>
      <c r="H56" s="42"/>
      <c r="I56" s="153" t="s">
        <v>24</v>
      </c>
      <c r="J56" s="75" t="str">
        <f>IF(J14="","",J14)</f>
        <v>7. 5. 2020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151</v>
      </c>
      <c r="D61" s="185"/>
      <c r="E61" s="185"/>
      <c r="F61" s="185"/>
      <c r="G61" s="185"/>
      <c r="H61" s="185"/>
      <c r="I61" s="186"/>
      <c r="J61" s="187" t="s">
        <v>152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J86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153</v>
      </c>
    </row>
    <row r="64" hidden="1" s="9" customFormat="1" ht="24.96" customHeight="1">
      <c r="A64" s="9"/>
      <c r="B64" s="189"/>
      <c r="C64" s="190"/>
      <c r="D64" s="191" t="s">
        <v>156</v>
      </c>
      <c r="E64" s="192"/>
      <c r="F64" s="192"/>
      <c r="G64" s="192"/>
      <c r="H64" s="192"/>
      <c r="I64" s="193"/>
      <c r="J64" s="194">
        <f>J87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50"/>
      <c r="J65" s="42"/>
      <c r="K65" s="42"/>
      <c r="L65" s="15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 s="2" customFormat="1" ht="6.96" customHeight="1">
      <c r="A66" s="40"/>
      <c r="B66" s="62"/>
      <c r="C66" s="63"/>
      <c r="D66" s="63"/>
      <c r="E66" s="63"/>
      <c r="F66" s="63"/>
      <c r="G66" s="63"/>
      <c r="H66" s="63"/>
      <c r="I66" s="179"/>
      <c r="J66" s="63"/>
      <c r="K66" s="63"/>
      <c r="L66" s="151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hidden="1"/>
    <row r="68" hidden="1"/>
    <row r="69" hidden="1"/>
    <row r="70" s="2" customFormat="1" ht="6.96" customHeight="1">
      <c r="A70" s="40"/>
      <c r="B70" s="64"/>
      <c r="C70" s="65"/>
      <c r="D70" s="65"/>
      <c r="E70" s="65"/>
      <c r="F70" s="65"/>
      <c r="G70" s="65"/>
      <c r="H70" s="65"/>
      <c r="I70" s="182"/>
      <c r="J70" s="65"/>
      <c r="K70" s="65"/>
      <c r="L70" s="151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157</v>
      </c>
      <c r="D71" s="42"/>
      <c r="E71" s="42"/>
      <c r="F71" s="42"/>
      <c r="G71" s="42"/>
      <c r="H71" s="42"/>
      <c r="I71" s="150"/>
      <c r="J71" s="42"/>
      <c r="K71" s="42"/>
      <c r="L71" s="15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50"/>
      <c r="J72" s="42"/>
      <c r="K72" s="42"/>
      <c r="L72" s="15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150"/>
      <c r="J73" s="42"/>
      <c r="K73" s="42"/>
      <c r="L73" s="15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83" t="str">
        <f>E7</f>
        <v>Oprava staničních kolejí v žst. Klášterec nad Ohří</v>
      </c>
      <c r="F74" s="33"/>
      <c r="G74" s="33"/>
      <c r="H74" s="33"/>
      <c r="I74" s="150"/>
      <c r="J74" s="42"/>
      <c r="K74" s="42"/>
      <c r="L74" s="151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2"/>
      <c r="C75" s="33" t="s">
        <v>137</v>
      </c>
      <c r="D75" s="23"/>
      <c r="E75" s="23"/>
      <c r="F75" s="23"/>
      <c r="G75" s="23"/>
      <c r="H75" s="23"/>
      <c r="I75" s="141"/>
      <c r="J75" s="23"/>
      <c r="K75" s="23"/>
      <c r="L75" s="21"/>
    </row>
    <row r="76" s="2" customFormat="1" ht="16.5" customHeight="1">
      <c r="A76" s="40"/>
      <c r="B76" s="41"/>
      <c r="C76" s="42"/>
      <c r="D76" s="42"/>
      <c r="E76" s="183" t="s">
        <v>903</v>
      </c>
      <c r="F76" s="42"/>
      <c r="G76" s="42"/>
      <c r="H76" s="42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145</v>
      </c>
      <c r="D77" s="42"/>
      <c r="E77" s="42"/>
      <c r="F77" s="42"/>
      <c r="G77" s="42"/>
      <c r="H77" s="42"/>
      <c r="I77" s="150"/>
      <c r="J77" s="42"/>
      <c r="K77" s="42"/>
      <c r="L77" s="15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2" t="str">
        <f>E11</f>
        <v>Č21 - Demontáže a montáže SZT</v>
      </c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F14</f>
        <v>ŽST Klášterec nad Ohří</v>
      </c>
      <c r="G80" s="42"/>
      <c r="H80" s="42"/>
      <c r="I80" s="153" t="s">
        <v>24</v>
      </c>
      <c r="J80" s="75" t="str">
        <f>IF(J14="","",J14)</f>
        <v>7. 5. 2020</v>
      </c>
      <c r="K80" s="42"/>
      <c r="L80" s="15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50"/>
      <c r="J81" s="42"/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E17</f>
        <v>Správa železnic s.o., OŘ UNL, ST Most</v>
      </c>
      <c r="G82" s="42"/>
      <c r="H82" s="42"/>
      <c r="I82" s="153" t="s">
        <v>38</v>
      </c>
      <c r="J82" s="38" t="str">
        <f>E23</f>
        <v xml:space="preserve"> </v>
      </c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3" t="s">
        <v>36</v>
      </c>
      <c r="D83" s="42"/>
      <c r="E83" s="42"/>
      <c r="F83" s="28" t="str">
        <f>IF(E20="","",E20)</f>
        <v>Vyplň údaj</v>
      </c>
      <c r="G83" s="42"/>
      <c r="H83" s="42"/>
      <c r="I83" s="153" t="s">
        <v>42</v>
      </c>
      <c r="J83" s="38" t="str">
        <f>E26</f>
        <v>Ing. Horák Jiří, horak@szdc.cz, +420 602155923</v>
      </c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50"/>
      <c r="J84" s="42"/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202"/>
      <c r="B85" s="203"/>
      <c r="C85" s="204" t="s">
        <v>158</v>
      </c>
      <c r="D85" s="205" t="s">
        <v>65</v>
      </c>
      <c r="E85" s="205" t="s">
        <v>61</v>
      </c>
      <c r="F85" s="205" t="s">
        <v>62</v>
      </c>
      <c r="G85" s="205" t="s">
        <v>159</v>
      </c>
      <c r="H85" s="205" t="s">
        <v>160</v>
      </c>
      <c r="I85" s="206" t="s">
        <v>161</v>
      </c>
      <c r="J85" s="205" t="s">
        <v>152</v>
      </c>
      <c r="K85" s="207" t="s">
        <v>162</v>
      </c>
      <c r="L85" s="208"/>
      <c r="M85" s="95" t="s">
        <v>39</v>
      </c>
      <c r="N85" s="96" t="s">
        <v>50</v>
      </c>
      <c r="O85" s="96" t="s">
        <v>163</v>
      </c>
      <c r="P85" s="96" t="s">
        <v>164</v>
      </c>
      <c r="Q85" s="96" t="s">
        <v>165</v>
      </c>
      <c r="R85" s="96" t="s">
        <v>166</v>
      </c>
      <c r="S85" s="96" t="s">
        <v>167</v>
      </c>
      <c r="T85" s="96" t="s">
        <v>168</v>
      </c>
      <c r="U85" s="97" t="s">
        <v>169</v>
      </c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</row>
    <row r="86" s="2" customFormat="1" ht="22.8" customHeight="1">
      <c r="A86" s="40"/>
      <c r="B86" s="41"/>
      <c r="C86" s="102" t="s">
        <v>170</v>
      </c>
      <c r="D86" s="42"/>
      <c r="E86" s="42"/>
      <c r="F86" s="42"/>
      <c r="G86" s="42"/>
      <c r="H86" s="42"/>
      <c r="I86" s="150"/>
      <c r="J86" s="209">
        <f>BK86</f>
        <v>0</v>
      </c>
      <c r="K86" s="42"/>
      <c r="L86" s="46"/>
      <c r="M86" s="98"/>
      <c r="N86" s="210"/>
      <c r="O86" s="99"/>
      <c r="P86" s="211">
        <f>P87</f>
        <v>0</v>
      </c>
      <c r="Q86" s="99"/>
      <c r="R86" s="211">
        <f>R87</f>
        <v>0</v>
      </c>
      <c r="S86" s="99"/>
      <c r="T86" s="211">
        <f>T87</f>
        <v>0</v>
      </c>
      <c r="U86" s="10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79</v>
      </c>
      <c r="AU86" s="18" t="s">
        <v>153</v>
      </c>
      <c r="BK86" s="212">
        <f>BK87</f>
        <v>0</v>
      </c>
    </row>
    <row r="87" s="12" customFormat="1" ht="25.92" customHeight="1">
      <c r="A87" s="12"/>
      <c r="B87" s="213"/>
      <c r="C87" s="214"/>
      <c r="D87" s="215" t="s">
        <v>79</v>
      </c>
      <c r="E87" s="216" t="s">
        <v>662</v>
      </c>
      <c r="F87" s="216" t="s">
        <v>663</v>
      </c>
      <c r="G87" s="214"/>
      <c r="H87" s="214"/>
      <c r="I87" s="217"/>
      <c r="J87" s="218">
        <f>BK87</f>
        <v>0</v>
      </c>
      <c r="K87" s="214"/>
      <c r="L87" s="219"/>
      <c r="M87" s="220"/>
      <c r="N87" s="221"/>
      <c r="O87" s="221"/>
      <c r="P87" s="222">
        <f>SUM(P88:P105)</f>
        <v>0</v>
      </c>
      <c r="Q87" s="221"/>
      <c r="R87" s="222">
        <f>SUM(R88:R105)</f>
        <v>0</v>
      </c>
      <c r="S87" s="221"/>
      <c r="T87" s="222">
        <f>SUM(T88:T105)</f>
        <v>0</v>
      </c>
      <c r="U87" s="223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4" t="s">
        <v>181</v>
      </c>
      <c r="AT87" s="225" t="s">
        <v>79</v>
      </c>
      <c r="AU87" s="225" t="s">
        <v>80</v>
      </c>
      <c r="AY87" s="224" t="s">
        <v>173</v>
      </c>
      <c r="BK87" s="226">
        <f>SUM(BK88:BK105)</f>
        <v>0</v>
      </c>
    </row>
    <row r="88" s="2" customFormat="1" ht="21.75" customHeight="1">
      <c r="A88" s="40"/>
      <c r="B88" s="41"/>
      <c r="C88" s="229" t="s">
        <v>87</v>
      </c>
      <c r="D88" s="229" t="s">
        <v>176</v>
      </c>
      <c r="E88" s="230" t="s">
        <v>905</v>
      </c>
      <c r="F88" s="231" t="s">
        <v>906</v>
      </c>
      <c r="G88" s="232" t="s">
        <v>131</v>
      </c>
      <c r="H88" s="233">
        <v>1</v>
      </c>
      <c r="I88" s="234"/>
      <c r="J88" s="235">
        <f>ROUND(I88*H88,2)</f>
        <v>0</v>
      </c>
      <c r="K88" s="231" t="s">
        <v>180</v>
      </c>
      <c r="L88" s="46"/>
      <c r="M88" s="236" t="s">
        <v>39</v>
      </c>
      <c r="N88" s="237" t="s">
        <v>53</v>
      </c>
      <c r="O88" s="87"/>
      <c r="P88" s="238">
        <f>O88*H88</f>
        <v>0</v>
      </c>
      <c r="Q88" s="238">
        <v>0</v>
      </c>
      <c r="R88" s="238">
        <f>Q88*H88</f>
        <v>0</v>
      </c>
      <c r="S88" s="238">
        <v>0</v>
      </c>
      <c r="T88" s="238">
        <f>S88*H88</f>
        <v>0</v>
      </c>
      <c r="U88" s="239" t="s">
        <v>39</v>
      </c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40" t="s">
        <v>667</v>
      </c>
      <c r="AT88" s="240" t="s">
        <v>176</v>
      </c>
      <c r="AU88" s="240" t="s">
        <v>87</v>
      </c>
      <c r="AY88" s="18" t="s">
        <v>173</v>
      </c>
      <c r="BE88" s="241">
        <f>IF(N88="základní",J88,0)</f>
        <v>0</v>
      </c>
      <c r="BF88" s="241">
        <f>IF(N88="snížená",J88,0)</f>
        <v>0</v>
      </c>
      <c r="BG88" s="241">
        <f>IF(N88="zákl. přenesená",J88,0)</f>
        <v>0</v>
      </c>
      <c r="BH88" s="241">
        <f>IF(N88="sníž. přenesená",J88,0)</f>
        <v>0</v>
      </c>
      <c r="BI88" s="241">
        <f>IF(N88="nulová",J88,0)</f>
        <v>0</v>
      </c>
      <c r="BJ88" s="18" t="s">
        <v>181</v>
      </c>
      <c r="BK88" s="241">
        <f>ROUND(I88*H88,2)</f>
        <v>0</v>
      </c>
      <c r="BL88" s="18" t="s">
        <v>667</v>
      </c>
      <c r="BM88" s="240" t="s">
        <v>907</v>
      </c>
    </row>
    <row r="89" s="2" customFormat="1">
      <c r="A89" s="40"/>
      <c r="B89" s="41"/>
      <c r="C89" s="42"/>
      <c r="D89" s="242" t="s">
        <v>183</v>
      </c>
      <c r="E89" s="42"/>
      <c r="F89" s="243" t="s">
        <v>908</v>
      </c>
      <c r="G89" s="42"/>
      <c r="H89" s="42"/>
      <c r="I89" s="150"/>
      <c r="J89" s="42"/>
      <c r="K89" s="42"/>
      <c r="L89" s="46"/>
      <c r="M89" s="244"/>
      <c r="N89" s="245"/>
      <c r="O89" s="87"/>
      <c r="P89" s="87"/>
      <c r="Q89" s="87"/>
      <c r="R89" s="87"/>
      <c r="S89" s="87"/>
      <c r="T89" s="87"/>
      <c r="U89" s="88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183</v>
      </c>
      <c r="AU89" s="18" t="s">
        <v>87</v>
      </c>
    </row>
    <row r="90" s="2" customFormat="1">
      <c r="A90" s="40"/>
      <c r="B90" s="41"/>
      <c r="C90" s="42"/>
      <c r="D90" s="242" t="s">
        <v>187</v>
      </c>
      <c r="E90" s="42"/>
      <c r="F90" s="246" t="s">
        <v>909</v>
      </c>
      <c r="G90" s="42"/>
      <c r="H90" s="42"/>
      <c r="I90" s="150"/>
      <c r="J90" s="42"/>
      <c r="K90" s="42"/>
      <c r="L90" s="46"/>
      <c r="M90" s="244"/>
      <c r="N90" s="245"/>
      <c r="O90" s="87"/>
      <c r="P90" s="87"/>
      <c r="Q90" s="87"/>
      <c r="R90" s="87"/>
      <c r="S90" s="87"/>
      <c r="T90" s="87"/>
      <c r="U90" s="88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187</v>
      </c>
      <c r="AU90" s="18" t="s">
        <v>87</v>
      </c>
    </row>
    <row r="91" s="2" customFormat="1" ht="21.75" customHeight="1">
      <c r="A91" s="40"/>
      <c r="B91" s="41"/>
      <c r="C91" s="229" t="s">
        <v>89</v>
      </c>
      <c r="D91" s="229" t="s">
        <v>176</v>
      </c>
      <c r="E91" s="230" t="s">
        <v>910</v>
      </c>
      <c r="F91" s="231" t="s">
        <v>911</v>
      </c>
      <c r="G91" s="232" t="s">
        <v>131</v>
      </c>
      <c r="H91" s="233">
        <v>1</v>
      </c>
      <c r="I91" s="234"/>
      <c r="J91" s="235">
        <f>ROUND(I91*H91,2)</f>
        <v>0</v>
      </c>
      <c r="K91" s="231" t="s">
        <v>180</v>
      </c>
      <c r="L91" s="46"/>
      <c r="M91" s="236" t="s">
        <v>39</v>
      </c>
      <c r="N91" s="237" t="s">
        <v>53</v>
      </c>
      <c r="O91" s="87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8">
        <f>S91*H91</f>
        <v>0</v>
      </c>
      <c r="U91" s="239" t="s">
        <v>39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0" t="s">
        <v>667</v>
      </c>
      <c r="AT91" s="240" t="s">
        <v>176</v>
      </c>
      <c r="AU91" s="240" t="s">
        <v>87</v>
      </c>
      <c r="AY91" s="18" t="s">
        <v>173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181</v>
      </c>
      <c r="BK91" s="241">
        <f>ROUND(I91*H91,2)</f>
        <v>0</v>
      </c>
      <c r="BL91" s="18" t="s">
        <v>667</v>
      </c>
      <c r="BM91" s="240" t="s">
        <v>912</v>
      </c>
    </row>
    <row r="92" s="2" customFormat="1">
      <c r="A92" s="40"/>
      <c r="B92" s="41"/>
      <c r="C92" s="42"/>
      <c r="D92" s="242" t="s">
        <v>183</v>
      </c>
      <c r="E92" s="42"/>
      <c r="F92" s="243" t="s">
        <v>913</v>
      </c>
      <c r="G92" s="42"/>
      <c r="H92" s="42"/>
      <c r="I92" s="150"/>
      <c r="J92" s="42"/>
      <c r="K92" s="42"/>
      <c r="L92" s="46"/>
      <c r="M92" s="244"/>
      <c r="N92" s="245"/>
      <c r="O92" s="87"/>
      <c r="P92" s="87"/>
      <c r="Q92" s="87"/>
      <c r="R92" s="87"/>
      <c r="S92" s="87"/>
      <c r="T92" s="87"/>
      <c r="U92" s="88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183</v>
      </c>
      <c r="AU92" s="18" t="s">
        <v>87</v>
      </c>
    </row>
    <row r="93" s="2" customFormat="1">
      <c r="A93" s="40"/>
      <c r="B93" s="41"/>
      <c r="C93" s="42"/>
      <c r="D93" s="242" t="s">
        <v>187</v>
      </c>
      <c r="E93" s="42"/>
      <c r="F93" s="246" t="s">
        <v>909</v>
      </c>
      <c r="G93" s="42"/>
      <c r="H93" s="42"/>
      <c r="I93" s="150"/>
      <c r="J93" s="42"/>
      <c r="K93" s="42"/>
      <c r="L93" s="46"/>
      <c r="M93" s="244"/>
      <c r="N93" s="245"/>
      <c r="O93" s="87"/>
      <c r="P93" s="87"/>
      <c r="Q93" s="87"/>
      <c r="R93" s="87"/>
      <c r="S93" s="87"/>
      <c r="T93" s="87"/>
      <c r="U93" s="88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187</v>
      </c>
      <c r="AU93" s="18" t="s">
        <v>87</v>
      </c>
    </row>
    <row r="94" s="2" customFormat="1" ht="21.75" customHeight="1">
      <c r="A94" s="40"/>
      <c r="B94" s="41"/>
      <c r="C94" s="229" t="s">
        <v>199</v>
      </c>
      <c r="D94" s="229" t="s">
        <v>176</v>
      </c>
      <c r="E94" s="230" t="s">
        <v>914</v>
      </c>
      <c r="F94" s="231" t="s">
        <v>915</v>
      </c>
      <c r="G94" s="232" t="s">
        <v>131</v>
      </c>
      <c r="H94" s="233">
        <v>2</v>
      </c>
      <c r="I94" s="234"/>
      <c r="J94" s="235">
        <f>ROUND(I94*H94,2)</f>
        <v>0</v>
      </c>
      <c r="K94" s="231" t="s">
        <v>180</v>
      </c>
      <c r="L94" s="46"/>
      <c r="M94" s="236" t="s">
        <v>39</v>
      </c>
      <c r="N94" s="237" t="s">
        <v>53</v>
      </c>
      <c r="O94" s="87"/>
      <c r="P94" s="238">
        <f>O94*H94</f>
        <v>0</v>
      </c>
      <c r="Q94" s="238">
        <v>0</v>
      </c>
      <c r="R94" s="238">
        <f>Q94*H94</f>
        <v>0</v>
      </c>
      <c r="S94" s="238">
        <v>0</v>
      </c>
      <c r="T94" s="238">
        <f>S94*H94</f>
        <v>0</v>
      </c>
      <c r="U94" s="239" t="s">
        <v>39</v>
      </c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40" t="s">
        <v>667</v>
      </c>
      <c r="AT94" s="240" t="s">
        <v>176</v>
      </c>
      <c r="AU94" s="240" t="s">
        <v>87</v>
      </c>
      <c r="AY94" s="18" t="s">
        <v>173</v>
      </c>
      <c r="BE94" s="241">
        <f>IF(N94="základní",J94,0)</f>
        <v>0</v>
      </c>
      <c r="BF94" s="241">
        <f>IF(N94="snížená",J94,0)</f>
        <v>0</v>
      </c>
      <c r="BG94" s="241">
        <f>IF(N94="zákl. přenesená",J94,0)</f>
        <v>0</v>
      </c>
      <c r="BH94" s="241">
        <f>IF(N94="sníž. přenesená",J94,0)</f>
        <v>0</v>
      </c>
      <c r="BI94" s="241">
        <f>IF(N94="nulová",J94,0)</f>
        <v>0</v>
      </c>
      <c r="BJ94" s="18" t="s">
        <v>181</v>
      </c>
      <c r="BK94" s="241">
        <f>ROUND(I94*H94,2)</f>
        <v>0</v>
      </c>
      <c r="BL94" s="18" t="s">
        <v>667</v>
      </c>
      <c r="BM94" s="240" t="s">
        <v>916</v>
      </c>
    </row>
    <row r="95" s="2" customFormat="1">
      <c r="A95" s="40"/>
      <c r="B95" s="41"/>
      <c r="C95" s="42"/>
      <c r="D95" s="242" t="s">
        <v>183</v>
      </c>
      <c r="E95" s="42"/>
      <c r="F95" s="243" t="s">
        <v>917</v>
      </c>
      <c r="G95" s="42"/>
      <c r="H95" s="42"/>
      <c r="I95" s="150"/>
      <c r="J95" s="42"/>
      <c r="K95" s="42"/>
      <c r="L95" s="46"/>
      <c r="M95" s="244"/>
      <c r="N95" s="245"/>
      <c r="O95" s="87"/>
      <c r="P95" s="87"/>
      <c r="Q95" s="87"/>
      <c r="R95" s="87"/>
      <c r="S95" s="87"/>
      <c r="T95" s="87"/>
      <c r="U95" s="88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183</v>
      </c>
      <c r="AU95" s="18" t="s">
        <v>87</v>
      </c>
    </row>
    <row r="96" s="2" customFormat="1">
      <c r="A96" s="40"/>
      <c r="B96" s="41"/>
      <c r="C96" s="42"/>
      <c r="D96" s="242" t="s">
        <v>187</v>
      </c>
      <c r="E96" s="42"/>
      <c r="F96" s="246" t="s">
        <v>918</v>
      </c>
      <c r="G96" s="42"/>
      <c r="H96" s="42"/>
      <c r="I96" s="150"/>
      <c r="J96" s="42"/>
      <c r="K96" s="42"/>
      <c r="L96" s="46"/>
      <c r="M96" s="244"/>
      <c r="N96" s="245"/>
      <c r="O96" s="87"/>
      <c r="P96" s="87"/>
      <c r="Q96" s="87"/>
      <c r="R96" s="87"/>
      <c r="S96" s="87"/>
      <c r="T96" s="87"/>
      <c r="U96" s="88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187</v>
      </c>
      <c r="AU96" s="18" t="s">
        <v>87</v>
      </c>
    </row>
    <row r="97" s="2" customFormat="1" ht="21.75" customHeight="1">
      <c r="A97" s="40"/>
      <c r="B97" s="41"/>
      <c r="C97" s="229" t="s">
        <v>181</v>
      </c>
      <c r="D97" s="229" t="s">
        <v>176</v>
      </c>
      <c r="E97" s="230" t="s">
        <v>919</v>
      </c>
      <c r="F97" s="231" t="s">
        <v>920</v>
      </c>
      <c r="G97" s="232" t="s">
        <v>131</v>
      </c>
      <c r="H97" s="233">
        <v>2</v>
      </c>
      <c r="I97" s="234"/>
      <c r="J97" s="235">
        <f>ROUND(I97*H97,2)</f>
        <v>0</v>
      </c>
      <c r="K97" s="231" t="s">
        <v>180</v>
      </c>
      <c r="L97" s="46"/>
      <c r="M97" s="236" t="s">
        <v>39</v>
      </c>
      <c r="N97" s="237" t="s">
        <v>53</v>
      </c>
      <c r="O97" s="87"/>
      <c r="P97" s="238">
        <f>O97*H97</f>
        <v>0</v>
      </c>
      <c r="Q97" s="238">
        <v>0</v>
      </c>
      <c r="R97" s="238">
        <f>Q97*H97</f>
        <v>0</v>
      </c>
      <c r="S97" s="238">
        <v>0</v>
      </c>
      <c r="T97" s="238">
        <f>S97*H97</f>
        <v>0</v>
      </c>
      <c r="U97" s="239" t="s">
        <v>39</v>
      </c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0" t="s">
        <v>667</v>
      </c>
      <c r="AT97" s="240" t="s">
        <v>176</v>
      </c>
      <c r="AU97" s="240" t="s">
        <v>87</v>
      </c>
      <c r="AY97" s="18" t="s">
        <v>173</v>
      </c>
      <c r="BE97" s="241">
        <f>IF(N97="základní",J97,0)</f>
        <v>0</v>
      </c>
      <c r="BF97" s="241">
        <f>IF(N97="snížená",J97,0)</f>
        <v>0</v>
      </c>
      <c r="BG97" s="241">
        <f>IF(N97="zákl. přenesená",J97,0)</f>
        <v>0</v>
      </c>
      <c r="BH97" s="241">
        <f>IF(N97="sníž. přenesená",J97,0)</f>
        <v>0</v>
      </c>
      <c r="BI97" s="241">
        <f>IF(N97="nulová",J97,0)</f>
        <v>0</v>
      </c>
      <c r="BJ97" s="18" t="s">
        <v>181</v>
      </c>
      <c r="BK97" s="241">
        <f>ROUND(I97*H97,2)</f>
        <v>0</v>
      </c>
      <c r="BL97" s="18" t="s">
        <v>667</v>
      </c>
      <c r="BM97" s="240" t="s">
        <v>921</v>
      </c>
    </row>
    <row r="98" s="2" customFormat="1">
      <c r="A98" s="40"/>
      <c r="B98" s="41"/>
      <c r="C98" s="42"/>
      <c r="D98" s="242" t="s">
        <v>183</v>
      </c>
      <c r="E98" s="42"/>
      <c r="F98" s="243" t="s">
        <v>920</v>
      </c>
      <c r="G98" s="42"/>
      <c r="H98" s="42"/>
      <c r="I98" s="150"/>
      <c r="J98" s="42"/>
      <c r="K98" s="42"/>
      <c r="L98" s="46"/>
      <c r="M98" s="244"/>
      <c r="N98" s="245"/>
      <c r="O98" s="87"/>
      <c r="P98" s="87"/>
      <c r="Q98" s="87"/>
      <c r="R98" s="87"/>
      <c r="S98" s="87"/>
      <c r="T98" s="87"/>
      <c r="U98" s="88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183</v>
      </c>
      <c r="AU98" s="18" t="s">
        <v>87</v>
      </c>
    </row>
    <row r="99" s="2" customFormat="1">
      <c r="A99" s="40"/>
      <c r="B99" s="41"/>
      <c r="C99" s="42"/>
      <c r="D99" s="242" t="s">
        <v>187</v>
      </c>
      <c r="E99" s="42"/>
      <c r="F99" s="246" t="s">
        <v>922</v>
      </c>
      <c r="G99" s="42"/>
      <c r="H99" s="42"/>
      <c r="I99" s="150"/>
      <c r="J99" s="42"/>
      <c r="K99" s="42"/>
      <c r="L99" s="46"/>
      <c r="M99" s="244"/>
      <c r="N99" s="245"/>
      <c r="O99" s="87"/>
      <c r="P99" s="87"/>
      <c r="Q99" s="87"/>
      <c r="R99" s="87"/>
      <c r="S99" s="87"/>
      <c r="T99" s="87"/>
      <c r="U99" s="88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187</v>
      </c>
      <c r="AU99" s="18" t="s">
        <v>87</v>
      </c>
    </row>
    <row r="100" s="2" customFormat="1" ht="33" customHeight="1">
      <c r="A100" s="40"/>
      <c r="B100" s="41"/>
      <c r="C100" s="229" t="s">
        <v>174</v>
      </c>
      <c r="D100" s="229" t="s">
        <v>176</v>
      </c>
      <c r="E100" s="230" t="s">
        <v>923</v>
      </c>
      <c r="F100" s="231" t="s">
        <v>924</v>
      </c>
      <c r="G100" s="232" t="s">
        <v>131</v>
      </c>
      <c r="H100" s="233">
        <v>4</v>
      </c>
      <c r="I100" s="234"/>
      <c r="J100" s="235">
        <f>ROUND(I100*H100,2)</f>
        <v>0</v>
      </c>
      <c r="K100" s="231" t="s">
        <v>39</v>
      </c>
      <c r="L100" s="46"/>
      <c r="M100" s="236" t="s">
        <v>39</v>
      </c>
      <c r="N100" s="237" t="s">
        <v>53</v>
      </c>
      <c r="O100" s="87"/>
      <c r="P100" s="238">
        <f>O100*H100</f>
        <v>0</v>
      </c>
      <c r="Q100" s="238">
        <v>0</v>
      </c>
      <c r="R100" s="238">
        <f>Q100*H100</f>
        <v>0</v>
      </c>
      <c r="S100" s="238">
        <v>0</v>
      </c>
      <c r="T100" s="238">
        <f>S100*H100</f>
        <v>0</v>
      </c>
      <c r="U100" s="239" t="s">
        <v>39</v>
      </c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40" t="s">
        <v>667</v>
      </c>
      <c r="AT100" s="240" t="s">
        <v>176</v>
      </c>
      <c r="AU100" s="240" t="s">
        <v>87</v>
      </c>
      <c r="AY100" s="18" t="s">
        <v>173</v>
      </c>
      <c r="BE100" s="241">
        <f>IF(N100="základní",J100,0)</f>
        <v>0</v>
      </c>
      <c r="BF100" s="241">
        <f>IF(N100="snížená",J100,0)</f>
        <v>0</v>
      </c>
      <c r="BG100" s="241">
        <f>IF(N100="zákl. přenesená",J100,0)</f>
        <v>0</v>
      </c>
      <c r="BH100" s="241">
        <f>IF(N100="sníž. přenesená",J100,0)</f>
        <v>0</v>
      </c>
      <c r="BI100" s="241">
        <f>IF(N100="nulová",J100,0)</f>
        <v>0</v>
      </c>
      <c r="BJ100" s="18" t="s">
        <v>181</v>
      </c>
      <c r="BK100" s="241">
        <f>ROUND(I100*H100,2)</f>
        <v>0</v>
      </c>
      <c r="BL100" s="18" t="s">
        <v>667</v>
      </c>
      <c r="BM100" s="240" t="s">
        <v>925</v>
      </c>
    </row>
    <row r="101" s="2" customFormat="1">
      <c r="A101" s="40"/>
      <c r="B101" s="41"/>
      <c r="C101" s="42"/>
      <c r="D101" s="242" t="s">
        <v>183</v>
      </c>
      <c r="E101" s="42"/>
      <c r="F101" s="243" t="s">
        <v>924</v>
      </c>
      <c r="G101" s="42"/>
      <c r="H101" s="42"/>
      <c r="I101" s="150"/>
      <c r="J101" s="42"/>
      <c r="K101" s="42"/>
      <c r="L101" s="46"/>
      <c r="M101" s="244"/>
      <c r="N101" s="245"/>
      <c r="O101" s="87"/>
      <c r="P101" s="87"/>
      <c r="Q101" s="87"/>
      <c r="R101" s="87"/>
      <c r="S101" s="87"/>
      <c r="T101" s="87"/>
      <c r="U101" s="88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183</v>
      </c>
      <c r="AU101" s="18" t="s">
        <v>87</v>
      </c>
    </row>
    <row r="102" s="2" customFormat="1">
      <c r="A102" s="40"/>
      <c r="B102" s="41"/>
      <c r="C102" s="42"/>
      <c r="D102" s="242" t="s">
        <v>187</v>
      </c>
      <c r="E102" s="42"/>
      <c r="F102" s="246" t="s">
        <v>926</v>
      </c>
      <c r="G102" s="42"/>
      <c r="H102" s="42"/>
      <c r="I102" s="150"/>
      <c r="J102" s="42"/>
      <c r="K102" s="42"/>
      <c r="L102" s="46"/>
      <c r="M102" s="244"/>
      <c r="N102" s="245"/>
      <c r="O102" s="87"/>
      <c r="P102" s="87"/>
      <c r="Q102" s="87"/>
      <c r="R102" s="87"/>
      <c r="S102" s="87"/>
      <c r="T102" s="87"/>
      <c r="U102" s="88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187</v>
      </c>
      <c r="AU102" s="18" t="s">
        <v>87</v>
      </c>
    </row>
    <row r="103" s="2" customFormat="1" ht="16.5" customHeight="1">
      <c r="A103" s="40"/>
      <c r="B103" s="41"/>
      <c r="C103" s="229" t="s">
        <v>226</v>
      </c>
      <c r="D103" s="229" t="s">
        <v>176</v>
      </c>
      <c r="E103" s="230" t="s">
        <v>927</v>
      </c>
      <c r="F103" s="231" t="s">
        <v>928</v>
      </c>
      <c r="G103" s="232" t="s">
        <v>131</v>
      </c>
      <c r="H103" s="233">
        <v>4</v>
      </c>
      <c r="I103" s="234"/>
      <c r="J103" s="235">
        <f>ROUND(I103*H103,2)</f>
        <v>0</v>
      </c>
      <c r="K103" s="231" t="s">
        <v>39</v>
      </c>
      <c r="L103" s="46"/>
      <c r="M103" s="236" t="s">
        <v>39</v>
      </c>
      <c r="N103" s="237" t="s">
        <v>53</v>
      </c>
      <c r="O103" s="87"/>
      <c r="P103" s="238">
        <f>O103*H103</f>
        <v>0</v>
      </c>
      <c r="Q103" s="238">
        <v>0</v>
      </c>
      <c r="R103" s="238">
        <f>Q103*H103</f>
        <v>0</v>
      </c>
      <c r="S103" s="238">
        <v>0</v>
      </c>
      <c r="T103" s="238">
        <f>S103*H103</f>
        <v>0</v>
      </c>
      <c r="U103" s="239" t="s">
        <v>39</v>
      </c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40" t="s">
        <v>667</v>
      </c>
      <c r="AT103" s="240" t="s">
        <v>176</v>
      </c>
      <c r="AU103" s="240" t="s">
        <v>87</v>
      </c>
      <c r="AY103" s="18" t="s">
        <v>173</v>
      </c>
      <c r="BE103" s="241">
        <f>IF(N103="základní",J103,0)</f>
        <v>0</v>
      </c>
      <c r="BF103" s="241">
        <f>IF(N103="snížená",J103,0)</f>
        <v>0</v>
      </c>
      <c r="BG103" s="241">
        <f>IF(N103="zákl. přenesená",J103,0)</f>
        <v>0</v>
      </c>
      <c r="BH103" s="241">
        <f>IF(N103="sníž. přenesená",J103,0)</f>
        <v>0</v>
      </c>
      <c r="BI103" s="241">
        <f>IF(N103="nulová",J103,0)</f>
        <v>0</v>
      </c>
      <c r="BJ103" s="18" t="s">
        <v>181</v>
      </c>
      <c r="BK103" s="241">
        <f>ROUND(I103*H103,2)</f>
        <v>0</v>
      </c>
      <c r="BL103" s="18" t="s">
        <v>667</v>
      </c>
      <c r="BM103" s="240" t="s">
        <v>929</v>
      </c>
    </row>
    <row r="104" s="2" customFormat="1">
      <c r="A104" s="40"/>
      <c r="B104" s="41"/>
      <c r="C104" s="42"/>
      <c r="D104" s="242" t="s">
        <v>183</v>
      </c>
      <c r="E104" s="42"/>
      <c r="F104" s="243" t="s">
        <v>928</v>
      </c>
      <c r="G104" s="42"/>
      <c r="H104" s="42"/>
      <c r="I104" s="150"/>
      <c r="J104" s="42"/>
      <c r="K104" s="42"/>
      <c r="L104" s="46"/>
      <c r="M104" s="244"/>
      <c r="N104" s="245"/>
      <c r="O104" s="87"/>
      <c r="P104" s="87"/>
      <c r="Q104" s="87"/>
      <c r="R104" s="87"/>
      <c r="S104" s="87"/>
      <c r="T104" s="87"/>
      <c r="U104" s="88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183</v>
      </c>
      <c r="AU104" s="18" t="s">
        <v>87</v>
      </c>
    </row>
    <row r="105" s="2" customFormat="1">
      <c r="A105" s="40"/>
      <c r="B105" s="41"/>
      <c r="C105" s="42"/>
      <c r="D105" s="242" t="s">
        <v>187</v>
      </c>
      <c r="E105" s="42"/>
      <c r="F105" s="246" t="s">
        <v>930</v>
      </c>
      <c r="G105" s="42"/>
      <c r="H105" s="42"/>
      <c r="I105" s="150"/>
      <c r="J105" s="42"/>
      <c r="K105" s="42"/>
      <c r="L105" s="46"/>
      <c r="M105" s="303"/>
      <c r="N105" s="304"/>
      <c r="O105" s="305"/>
      <c r="P105" s="305"/>
      <c r="Q105" s="305"/>
      <c r="R105" s="305"/>
      <c r="S105" s="305"/>
      <c r="T105" s="305"/>
      <c r="U105" s="306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187</v>
      </c>
      <c r="AU105" s="18" t="s">
        <v>87</v>
      </c>
    </row>
    <row r="106" s="2" customFormat="1" ht="6.96" customHeight="1">
      <c r="A106" s="40"/>
      <c r="B106" s="62"/>
      <c r="C106" s="63"/>
      <c r="D106" s="63"/>
      <c r="E106" s="63"/>
      <c r="F106" s="63"/>
      <c r="G106" s="63"/>
      <c r="H106" s="63"/>
      <c r="I106" s="179"/>
      <c r="J106" s="63"/>
      <c r="K106" s="63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5wGHzymIsw7U4cNWKj4g+Wk+bO4r377f7nYCUVAXzS+unnAKdh8OMSg7+Q49l/XsIvWtEtYVSYynZte7q6186Q==" hashValue="1z60SjKFfGMci4ALCabtp+Kk0aCFFR8w3HlRFkMI3k3R4+teEQUKScly6Ll+aSp1+OehYCqWRJ8zWbr1PHxdQQ==" algorithmName="SHA-512" password="CDD6"/>
  <autoFilter ref="C85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</row>
    <row r="4" hidden="1" s="1" customFormat="1" ht="24.96" customHeight="1">
      <c r="B4" s="21"/>
      <c r="D4" s="146" t="s">
        <v>121</v>
      </c>
      <c r="I4" s="141"/>
      <c r="L4" s="21"/>
      <c r="M4" s="147" t="s">
        <v>10</v>
      </c>
      <c r="AT4" s="18" t="s">
        <v>41</v>
      </c>
    </row>
    <row r="5" hidden="1" s="1" customFormat="1" ht="6.96" customHeight="1">
      <c r="B5" s="21"/>
      <c r="I5" s="141"/>
      <c r="L5" s="21"/>
    </row>
    <row r="6" hidden="1" s="1" customFormat="1" ht="12" customHeight="1">
      <c r="B6" s="21"/>
      <c r="D6" s="148" t="s">
        <v>16</v>
      </c>
      <c r="I6" s="141"/>
      <c r="L6" s="21"/>
    </row>
    <row r="7" hidden="1" s="1" customFormat="1" ht="16.5" customHeight="1">
      <c r="B7" s="21"/>
      <c r="E7" s="149" t="str">
        <f>'Rekapitulace zakázky'!K6</f>
        <v>Oprava staničních kolejí v žst. Klášterec nad Ohří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137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931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145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2" t="s">
        <v>932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39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zakázky'!AN8</f>
        <v>7. 5. 2020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zakázky'!AN13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zakázky'!E14</f>
        <v>Vyplň údaj</v>
      </c>
      <c r="F20" s="136"/>
      <c r="G20" s="136"/>
      <c r="H20" s="136"/>
      <c r="I20" s="153" t="s">
        <v>34</v>
      </c>
      <c r="J20" s="34" t="str">
        <f>'Rekapitulace zakázky'!AN14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zakázky'!AN16="","",'Rekapitulace zakázky'!AN16)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zakázky'!E17="","",'Rekapitulace zakázky'!E17)</f>
        <v xml:space="preserve"> </v>
      </c>
      <c r="F23" s="40"/>
      <c r="G23" s="40"/>
      <c r="H23" s="40"/>
      <c r="I23" s="153" t="s">
        <v>34</v>
      </c>
      <c r="J23" s="136" t="str">
        <f>IF('Rekapitulace zakázky'!AN17="","",'Rekapitulace zakázky'!AN17)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ROUND(J85,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ROUND((SUM(BE85:BE122)),  2)</f>
        <v>0</v>
      </c>
      <c r="G35" s="40"/>
      <c r="H35" s="40"/>
      <c r="I35" s="168">
        <v>0.20999999999999999</v>
      </c>
      <c r="J35" s="167">
        <f>ROUND(((SUM(BE85:BE122))*I35),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ROUND((SUM(BF85:BF122)),  2)</f>
        <v>0</v>
      </c>
      <c r="G36" s="40"/>
      <c r="H36" s="40"/>
      <c r="I36" s="168">
        <v>0.14999999999999999</v>
      </c>
      <c r="J36" s="167">
        <f>ROUND(((SUM(BF85:BF122))*I36),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ROUND((SUM(BG85:BG122)),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ROUND((SUM(BH85:BH122)),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ROUND((SUM(BI85:BI122)),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150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staničních kolejí v žst. Klášterec nad Ohří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137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931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145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2" t="str">
        <f>E11</f>
        <v>Č31 - VRN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ŽST Klášterec nad Ohří</v>
      </c>
      <c r="G56" s="42"/>
      <c r="H56" s="42"/>
      <c r="I56" s="153" t="s">
        <v>24</v>
      </c>
      <c r="J56" s="75" t="str">
        <f>IF(J14="","",J14)</f>
        <v>7. 5. 2020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151</v>
      </c>
      <c r="D61" s="185"/>
      <c r="E61" s="185"/>
      <c r="F61" s="185"/>
      <c r="G61" s="185"/>
      <c r="H61" s="185"/>
      <c r="I61" s="186"/>
      <c r="J61" s="187" t="s">
        <v>152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J85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153</v>
      </c>
    </row>
    <row r="64" hidden="1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150"/>
      <c r="J64" s="42"/>
      <c r="K64" s="42"/>
      <c r="L64" s="151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hidden="1" s="2" customFormat="1" ht="6.96" customHeight="1">
      <c r="A65" s="40"/>
      <c r="B65" s="62"/>
      <c r="C65" s="63"/>
      <c r="D65" s="63"/>
      <c r="E65" s="63"/>
      <c r="F65" s="63"/>
      <c r="G65" s="63"/>
      <c r="H65" s="63"/>
      <c r="I65" s="179"/>
      <c r="J65" s="63"/>
      <c r="K65" s="63"/>
      <c r="L65" s="15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/>
    <row r="67" hidden="1"/>
    <row r="68" hidden="1"/>
    <row r="69" s="2" customFormat="1" ht="6.96" customHeight="1">
      <c r="A69" s="40"/>
      <c r="B69" s="64"/>
      <c r="C69" s="65"/>
      <c r="D69" s="65"/>
      <c r="E69" s="65"/>
      <c r="F69" s="65"/>
      <c r="G69" s="65"/>
      <c r="H69" s="65"/>
      <c r="I69" s="182"/>
      <c r="J69" s="65"/>
      <c r="K69" s="65"/>
      <c r="L69" s="151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157</v>
      </c>
      <c r="D70" s="42"/>
      <c r="E70" s="42"/>
      <c r="F70" s="42"/>
      <c r="G70" s="42"/>
      <c r="H70" s="42"/>
      <c r="I70" s="150"/>
      <c r="J70" s="42"/>
      <c r="K70" s="42"/>
      <c r="L70" s="151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50"/>
      <c r="J71" s="42"/>
      <c r="K71" s="42"/>
      <c r="L71" s="15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150"/>
      <c r="J72" s="42"/>
      <c r="K72" s="42"/>
      <c r="L72" s="15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83" t="str">
        <f>E7</f>
        <v>Oprava staničních kolejí v žst. Klášterec nad Ohří</v>
      </c>
      <c r="F73" s="33"/>
      <c r="G73" s="33"/>
      <c r="H73" s="33"/>
      <c r="I73" s="150"/>
      <c r="J73" s="42"/>
      <c r="K73" s="42"/>
      <c r="L73" s="15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1" customFormat="1" ht="12" customHeight="1">
      <c r="B74" s="22"/>
      <c r="C74" s="33" t="s">
        <v>137</v>
      </c>
      <c r="D74" s="23"/>
      <c r="E74" s="23"/>
      <c r="F74" s="23"/>
      <c r="G74" s="23"/>
      <c r="H74" s="23"/>
      <c r="I74" s="141"/>
      <c r="J74" s="23"/>
      <c r="K74" s="23"/>
      <c r="L74" s="21"/>
    </row>
    <row r="75" s="2" customFormat="1" ht="16.5" customHeight="1">
      <c r="A75" s="40"/>
      <c r="B75" s="41"/>
      <c r="C75" s="42"/>
      <c r="D75" s="42"/>
      <c r="E75" s="183" t="s">
        <v>931</v>
      </c>
      <c r="F75" s="42"/>
      <c r="G75" s="42"/>
      <c r="H75" s="42"/>
      <c r="I75" s="150"/>
      <c r="J75" s="42"/>
      <c r="K75" s="42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145</v>
      </c>
      <c r="D76" s="42"/>
      <c r="E76" s="42"/>
      <c r="F76" s="42"/>
      <c r="G76" s="42"/>
      <c r="H76" s="42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2" t="str">
        <f>E11</f>
        <v>Č31 - VRN</v>
      </c>
      <c r="F77" s="42"/>
      <c r="G77" s="42"/>
      <c r="H77" s="42"/>
      <c r="I77" s="150"/>
      <c r="J77" s="42"/>
      <c r="K77" s="42"/>
      <c r="L77" s="15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F14</f>
        <v>ŽST Klášterec nad Ohří</v>
      </c>
      <c r="G79" s="42"/>
      <c r="H79" s="42"/>
      <c r="I79" s="153" t="s">
        <v>24</v>
      </c>
      <c r="J79" s="75" t="str">
        <f>IF(J14="","",J14)</f>
        <v>7. 5. 2020</v>
      </c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50"/>
      <c r="J80" s="42"/>
      <c r="K80" s="42"/>
      <c r="L80" s="15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30</v>
      </c>
      <c r="D81" s="42"/>
      <c r="E81" s="42"/>
      <c r="F81" s="28" t="str">
        <f>E17</f>
        <v>Správa železnic s.o., OŘ UNL, ST Most</v>
      </c>
      <c r="G81" s="42"/>
      <c r="H81" s="42"/>
      <c r="I81" s="153" t="s">
        <v>38</v>
      </c>
      <c r="J81" s="38" t="str">
        <f>E23</f>
        <v xml:space="preserve"> </v>
      </c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3" t="s">
        <v>36</v>
      </c>
      <c r="D82" s="42"/>
      <c r="E82" s="42"/>
      <c r="F82" s="28" t="str">
        <f>IF(E20="","",E20)</f>
        <v>Vyplň údaj</v>
      </c>
      <c r="G82" s="42"/>
      <c r="H82" s="42"/>
      <c r="I82" s="153" t="s">
        <v>42</v>
      </c>
      <c r="J82" s="38" t="str">
        <f>E26</f>
        <v>Ing. Horák Jiří, horak@szdc.cz, +420 602155923</v>
      </c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202"/>
      <c r="B84" s="203"/>
      <c r="C84" s="204" t="s">
        <v>158</v>
      </c>
      <c r="D84" s="205" t="s">
        <v>65</v>
      </c>
      <c r="E84" s="205" t="s">
        <v>61</v>
      </c>
      <c r="F84" s="205" t="s">
        <v>62</v>
      </c>
      <c r="G84" s="205" t="s">
        <v>159</v>
      </c>
      <c r="H84" s="205" t="s">
        <v>160</v>
      </c>
      <c r="I84" s="206" t="s">
        <v>161</v>
      </c>
      <c r="J84" s="205" t="s">
        <v>152</v>
      </c>
      <c r="K84" s="207" t="s">
        <v>162</v>
      </c>
      <c r="L84" s="208"/>
      <c r="M84" s="95" t="s">
        <v>39</v>
      </c>
      <c r="N84" s="96" t="s">
        <v>50</v>
      </c>
      <c r="O84" s="96" t="s">
        <v>163</v>
      </c>
      <c r="P84" s="96" t="s">
        <v>164</v>
      </c>
      <c r="Q84" s="96" t="s">
        <v>165</v>
      </c>
      <c r="R84" s="96" t="s">
        <v>166</v>
      </c>
      <c r="S84" s="96" t="s">
        <v>167</v>
      </c>
      <c r="T84" s="96" t="s">
        <v>168</v>
      </c>
      <c r="U84" s="97" t="s">
        <v>169</v>
      </c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</row>
    <row r="85" s="2" customFormat="1" ht="22.8" customHeight="1">
      <c r="A85" s="40"/>
      <c r="B85" s="41"/>
      <c r="C85" s="102" t="s">
        <v>170</v>
      </c>
      <c r="D85" s="42"/>
      <c r="E85" s="42"/>
      <c r="F85" s="42"/>
      <c r="G85" s="42"/>
      <c r="H85" s="42"/>
      <c r="I85" s="150"/>
      <c r="J85" s="209">
        <f>BK85</f>
        <v>0</v>
      </c>
      <c r="K85" s="42"/>
      <c r="L85" s="46"/>
      <c r="M85" s="98"/>
      <c r="N85" s="210"/>
      <c r="O85" s="99"/>
      <c r="P85" s="211">
        <f>SUM(P86:P122)</f>
        <v>0</v>
      </c>
      <c r="Q85" s="99"/>
      <c r="R85" s="211">
        <f>SUM(R86:R122)</f>
        <v>0</v>
      </c>
      <c r="S85" s="99"/>
      <c r="T85" s="211">
        <f>SUM(T86:T122)</f>
        <v>0</v>
      </c>
      <c r="U85" s="10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79</v>
      </c>
      <c r="AU85" s="18" t="s">
        <v>153</v>
      </c>
      <c r="BK85" s="212">
        <f>SUM(BK86:BK122)</f>
        <v>0</v>
      </c>
    </row>
    <row r="86" s="2" customFormat="1" ht="16.5" customHeight="1">
      <c r="A86" s="40"/>
      <c r="B86" s="41"/>
      <c r="C86" s="229" t="s">
        <v>87</v>
      </c>
      <c r="D86" s="229" t="s">
        <v>176</v>
      </c>
      <c r="E86" s="230" t="s">
        <v>933</v>
      </c>
      <c r="F86" s="231" t="s">
        <v>934</v>
      </c>
      <c r="G86" s="232" t="s">
        <v>935</v>
      </c>
      <c r="H86" s="307"/>
      <c r="I86" s="234"/>
      <c r="J86" s="235">
        <f>ROUND(I86*H86,2)</f>
        <v>0</v>
      </c>
      <c r="K86" s="231" t="s">
        <v>39</v>
      </c>
      <c r="L86" s="46"/>
      <c r="M86" s="236" t="s">
        <v>39</v>
      </c>
      <c r="N86" s="237" t="s">
        <v>53</v>
      </c>
      <c r="O86" s="87"/>
      <c r="P86" s="238">
        <f>O86*H86</f>
        <v>0</v>
      </c>
      <c r="Q86" s="238">
        <v>0</v>
      </c>
      <c r="R86" s="238">
        <f>Q86*H86</f>
        <v>0</v>
      </c>
      <c r="S86" s="238">
        <v>0</v>
      </c>
      <c r="T86" s="238">
        <f>S86*H86</f>
        <v>0</v>
      </c>
      <c r="U86" s="239" t="s">
        <v>39</v>
      </c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40" t="s">
        <v>181</v>
      </c>
      <c r="AT86" s="240" t="s">
        <v>176</v>
      </c>
      <c r="AU86" s="240" t="s">
        <v>80</v>
      </c>
      <c r="AY86" s="18" t="s">
        <v>173</v>
      </c>
      <c r="BE86" s="241">
        <f>IF(N86="základní",J86,0)</f>
        <v>0</v>
      </c>
      <c r="BF86" s="241">
        <f>IF(N86="snížená",J86,0)</f>
        <v>0</v>
      </c>
      <c r="BG86" s="241">
        <f>IF(N86="zákl. přenesená",J86,0)</f>
        <v>0</v>
      </c>
      <c r="BH86" s="241">
        <f>IF(N86="sníž. přenesená",J86,0)</f>
        <v>0</v>
      </c>
      <c r="BI86" s="241">
        <f>IF(N86="nulová",J86,0)</f>
        <v>0</v>
      </c>
      <c r="BJ86" s="18" t="s">
        <v>181</v>
      </c>
      <c r="BK86" s="241">
        <f>ROUND(I86*H86,2)</f>
        <v>0</v>
      </c>
      <c r="BL86" s="18" t="s">
        <v>181</v>
      </c>
      <c r="BM86" s="240" t="s">
        <v>936</v>
      </c>
    </row>
    <row r="87" s="2" customFormat="1">
      <c r="A87" s="40"/>
      <c r="B87" s="41"/>
      <c r="C87" s="42"/>
      <c r="D87" s="242" t="s">
        <v>183</v>
      </c>
      <c r="E87" s="42"/>
      <c r="F87" s="243" t="s">
        <v>934</v>
      </c>
      <c r="G87" s="42"/>
      <c r="H87" s="42"/>
      <c r="I87" s="150"/>
      <c r="J87" s="42"/>
      <c r="K87" s="42"/>
      <c r="L87" s="46"/>
      <c r="M87" s="244"/>
      <c r="N87" s="245"/>
      <c r="O87" s="87"/>
      <c r="P87" s="87"/>
      <c r="Q87" s="87"/>
      <c r="R87" s="87"/>
      <c r="S87" s="87"/>
      <c r="T87" s="87"/>
      <c r="U87" s="88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183</v>
      </c>
      <c r="AU87" s="18" t="s">
        <v>80</v>
      </c>
    </row>
    <row r="88" s="2" customFormat="1" ht="21.75" customHeight="1">
      <c r="A88" s="40"/>
      <c r="B88" s="41"/>
      <c r="C88" s="229" t="s">
        <v>89</v>
      </c>
      <c r="D88" s="229" t="s">
        <v>176</v>
      </c>
      <c r="E88" s="230" t="s">
        <v>937</v>
      </c>
      <c r="F88" s="231" t="s">
        <v>938</v>
      </c>
      <c r="G88" s="232" t="s">
        <v>131</v>
      </c>
      <c r="H88" s="233">
        <v>5</v>
      </c>
      <c r="I88" s="234"/>
      <c r="J88" s="235">
        <f>ROUND(I88*H88,2)</f>
        <v>0</v>
      </c>
      <c r="K88" s="231" t="s">
        <v>39</v>
      </c>
      <c r="L88" s="46"/>
      <c r="M88" s="236" t="s">
        <v>39</v>
      </c>
      <c r="N88" s="237" t="s">
        <v>53</v>
      </c>
      <c r="O88" s="87"/>
      <c r="P88" s="238">
        <f>O88*H88</f>
        <v>0</v>
      </c>
      <c r="Q88" s="238">
        <v>0</v>
      </c>
      <c r="R88" s="238">
        <f>Q88*H88</f>
        <v>0</v>
      </c>
      <c r="S88" s="238">
        <v>0</v>
      </c>
      <c r="T88" s="238">
        <f>S88*H88</f>
        <v>0</v>
      </c>
      <c r="U88" s="239" t="s">
        <v>39</v>
      </c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40" t="s">
        <v>939</v>
      </c>
      <c r="AT88" s="240" t="s">
        <v>176</v>
      </c>
      <c r="AU88" s="240" t="s">
        <v>80</v>
      </c>
      <c r="AY88" s="18" t="s">
        <v>173</v>
      </c>
      <c r="BE88" s="241">
        <f>IF(N88="základní",J88,0)</f>
        <v>0</v>
      </c>
      <c r="BF88" s="241">
        <f>IF(N88="snížená",J88,0)</f>
        <v>0</v>
      </c>
      <c r="BG88" s="241">
        <f>IF(N88="zákl. přenesená",J88,0)</f>
        <v>0</v>
      </c>
      <c r="BH88" s="241">
        <f>IF(N88="sníž. přenesená",J88,0)</f>
        <v>0</v>
      </c>
      <c r="BI88" s="241">
        <f>IF(N88="nulová",J88,0)</f>
        <v>0</v>
      </c>
      <c r="BJ88" s="18" t="s">
        <v>181</v>
      </c>
      <c r="BK88" s="241">
        <f>ROUND(I88*H88,2)</f>
        <v>0</v>
      </c>
      <c r="BL88" s="18" t="s">
        <v>939</v>
      </c>
      <c r="BM88" s="240" t="s">
        <v>940</v>
      </c>
    </row>
    <row r="89" s="2" customFormat="1">
      <c r="A89" s="40"/>
      <c r="B89" s="41"/>
      <c r="C89" s="42"/>
      <c r="D89" s="242" t="s">
        <v>183</v>
      </c>
      <c r="E89" s="42"/>
      <c r="F89" s="243" t="s">
        <v>941</v>
      </c>
      <c r="G89" s="42"/>
      <c r="H89" s="42"/>
      <c r="I89" s="150"/>
      <c r="J89" s="42"/>
      <c r="K89" s="42"/>
      <c r="L89" s="46"/>
      <c r="M89" s="244"/>
      <c r="N89" s="245"/>
      <c r="O89" s="87"/>
      <c r="P89" s="87"/>
      <c r="Q89" s="87"/>
      <c r="R89" s="87"/>
      <c r="S89" s="87"/>
      <c r="T89" s="87"/>
      <c r="U89" s="88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183</v>
      </c>
      <c r="AU89" s="18" t="s">
        <v>80</v>
      </c>
    </row>
    <row r="90" s="2" customFormat="1">
      <c r="A90" s="40"/>
      <c r="B90" s="41"/>
      <c r="C90" s="42"/>
      <c r="D90" s="242" t="s">
        <v>185</v>
      </c>
      <c r="E90" s="42"/>
      <c r="F90" s="246" t="s">
        <v>942</v>
      </c>
      <c r="G90" s="42"/>
      <c r="H90" s="42"/>
      <c r="I90" s="150"/>
      <c r="J90" s="42"/>
      <c r="K90" s="42"/>
      <c r="L90" s="46"/>
      <c r="M90" s="244"/>
      <c r="N90" s="245"/>
      <c r="O90" s="87"/>
      <c r="P90" s="87"/>
      <c r="Q90" s="87"/>
      <c r="R90" s="87"/>
      <c r="S90" s="87"/>
      <c r="T90" s="87"/>
      <c r="U90" s="88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185</v>
      </c>
      <c r="AU90" s="18" t="s">
        <v>80</v>
      </c>
    </row>
    <row r="91" s="2" customFormat="1" ht="16.5" customHeight="1">
      <c r="A91" s="40"/>
      <c r="B91" s="41"/>
      <c r="C91" s="229" t="s">
        <v>199</v>
      </c>
      <c r="D91" s="229" t="s">
        <v>176</v>
      </c>
      <c r="E91" s="230" t="s">
        <v>943</v>
      </c>
      <c r="F91" s="231" t="s">
        <v>944</v>
      </c>
      <c r="G91" s="232" t="s">
        <v>935</v>
      </c>
      <c r="H91" s="307"/>
      <c r="I91" s="234"/>
      <c r="J91" s="235">
        <f>ROUND(I91*H91,2)</f>
        <v>0</v>
      </c>
      <c r="K91" s="231" t="s">
        <v>39</v>
      </c>
      <c r="L91" s="46"/>
      <c r="M91" s="236" t="s">
        <v>39</v>
      </c>
      <c r="N91" s="237" t="s">
        <v>53</v>
      </c>
      <c r="O91" s="87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8">
        <f>S91*H91</f>
        <v>0</v>
      </c>
      <c r="U91" s="239" t="s">
        <v>39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0" t="s">
        <v>181</v>
      </c>
      <c r="AT91" s="240" t="s">
        <v>176</v>
      </c>
      <c r="AU91" s="240" t="s">
        <v>80</v>
      </c>
      <c r="AY91" s="18" t="s">
        <v>173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181</v>
      </c>
      <c r="BK91" s="241">
        <f>ROUND(I91*H91,2)</f>
        <v>0</v>
      </c>
      <c r="BL91" s="18" t="s">
        <v>181</v>
      </c>
      <c r="BM91" s="240" t="s">
        <v>945</v>
      </c>
    </row>
    <row r="92" s="2" customFormat="1">
      <c r="A92" s="40"/>
      <c r="B92" s="41"/>
      <c r="C92" s="42"/>
      <c r="D92" s="242" t="s">
        <v>183</v>
      </c>
      <c r="E92" s="42"/>
      <c r="F92" s="243" t="s">
        <v>944</v>
      </c>
      <c r="G92" s="42"/>
      <c r="H92" s="42"/>
      <c r="I92" s="150"/>
      <c r="J92" s="42"/>
      <c r="K92" s="42"/>
      <c r="L92" s="46"/>
      <c r="M92" s="244"/>
      <c r="N92" s="245"/>
      <c r="O92" s="87"/>
      <c r="P92" s="87"/>
      <c r="Q92" s="87"/>
      <c r="R92" s="87"/>
      <c r="S92" s="87"/>
      <c r="T92" s="87"/>
      <c r="U92" s="88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183</v>
      </c>
      <c r="AU92" s="18" t="s">
        <v>80</v>
      </c>
    </row>
    <row r="93" s="2" customFormat="1" ht="21.75" customHeight="1">
      <c r="A93" s="40"/>
      <c r="B93" s="41"/>
      <c r="C93" s="229" t="s">
        <v>181</v>
      </c>
      <c r="D93" s="229" t="s">
        <v>176</v>
      </c>
      <c r="E93" s="230" t="s">
        <v>946</v>
      </c>
      <c r="F93" s="231" t="s">
        <v>947</v>
      </c>
      <c r="G93" s="232" t="s">
        <v>221</v>
      </c>
      <c r="H93" s="233">
        <v>1.456</v>
      </c>
      <c r="I93" s="234"/>
      <c r="J93" s="235">
        <f>ROUND(I93*H93,2)</f>
        <v>0</v>
      </c>
      <c r="K93" s="231" t="s">
        <v>39</v>
      </c>
      <c r="L93" s="46"/>
      <c r="M93" s="236" t="s">
        <v>39</v>
      </c>
      <c r="N93" s="237" t="s">
        <v>53</v>
      </c>
      <c r="O93" s="87"/>
      <c r="P93" s="238">
        <f>O93*H93</f>
        <v>0</v>
      </c>
      <c r="Q93" s="238">
        <v>0</v>
      </c>
      <c r="R93" s="238">
        <f>Q93*H93</f>
        <v>0</v>
      </c>
      <c r="S93" s="238">
        <v>0</v>
      </c>
      <c r="T93" s="238">
        <f>S93*H93</f>
        <v>0</v>
      </c>
      <c r="U93" s="239" t="s">
        <v>39</v>
      </c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0" t="s">
        <v>181</v>
      </c>
      <c r="AT93" s="240" t="s">
        <v>176</v>
      </c>
      <c r="AU93" s="240" t="s">
        <v>80</v>
      </c>
      <c r="AY93" s="18" t="s">
        <v>173</v>
      </c>
      <c r="BE93" s="241">
        <f>IF(N93="základní",J93,0)</f>
        <v>0</v>
      </c>
      <c r="BF93" s="241">
        <f>IF(N93="snížená",J93,0)</f>
        <v>0</v>
      </c>
      <c r="BG93" s="241">
        <f>IF(N93="zákl. přenesená",J93,0)</f>
        <v>0</v>
      </c>
      <c r="BH93" s="241">
        <f>IF(N93="sníž. přenesená",J93,0)</f>
        <v>0</v>
      </c>
      <c r="BI93" s="241">
        <f>IF(N93="nulová",J93,0)</f>
        <v>0</v>
      </c>
      <c r="BJ93" s="18" t="s">
        <v>181</v>
      </c>
      <c r="BK93" s="241">
        <f>ROUND(I93*H93,2)</f>
        <v>0</v>
      </c>
      <c r="BL93" s="18" t="s">
        <v>181</v>
      </c>
      <c r="BM93" s="240" t="s">
        <v>948</v>
      </c>
    </row>
    <row r="94" s="2" customFormat="1">
      <c r="A94" s="40"/>
      <c r="B94" s="41"/>
      <c r="C94" s="42"/>
      <c r="D94" s="242" t="s">
        <v>183</v>
      </c>
      <c r="E94" s="42"/>
      <c r="F94" s="243" t="s">
        <v>949</v>
      </c>
      <c r="G94" s="42"/>
      <c r="H94" s="42"/>
      <c r="I94" s="150"/>
      <c r="J94" s="42"/>
      <c r="K94" s="42"/>
      <c r="L94" s="46"/>
      <c r="M94" s="244"/>
      <c r="N94" s="245"/>
      <c r="O94" s="87"/>
      <c r="P94" s="87"/>
      <c r="Q94" s="87"/>
      <c r="R94" s="87"/>
      <c r="S94" s="87"/>
      <c r="T94" s="87"/>
      <c r="U94" s="88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183</v>
      </c>
      <c r="AU94" s="18" t="s">
        <v>80</v>
      </c>
    </row>
    <row r="95" s="2" customFormat="1" ht="21.75" customHeight="1">
      <c r="A95" s="40"/>
      <c r="B95" s="41"/>
      <c r="C95" s="229" t="s">
        <v>174</v>
      </c>
      <c r="D95" s="229" t="s">
        <v>176</v>
      </c>
      <c r="E95" s="230" t="s">
        <v>950</v>
      </c>
      <c r="F95" s="231" t="s">
        <v>951</v>
      </c>
      <c r="G95" s="232" t="s">
        <v>935</v>
      </c>
      <c r="H95" s="307"/>
      <c r="I95" s="234"/>
      <c r="J95" s="235">
        <f>ROUND(I95*H95,2)</f>
        <v>0</v>
      </c>
      <c r="K95" s="231" t="s">
        <v>39</v>
      </c>
      <c r="L95" s="46"/>
      <c r="M95" s="236" t="s">
        <v>39</v>
      </c>
      <c r="N95" s="237" t="s">
        <v>53</v>
      </c>
      <c r="O95" s="87"/>
      <c r="P95" s="238">
        <f>O95*H95</f>
        <v>0</v>
      </c>
      <c r="Q95" s="238">
        <v>0</v>
      </c>
      <c r="R95" s="238">
        <f>Q95*H95</f>
        <v>0</v>
      </c>
      <c r="S95" s="238">
        <v>0</v>
      </c>
      <c r="T95" s="238">
        <f>S95*H95</f>
        <v>0</v>
      </c>
      <c r="U95" s="239" t="s">
        <v>39</v>
      </c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0" t="s">
        <v>667</v>
      </c>
      <c r="AT95" s="240" t="s">
        <v>176</v>
      </c>
      <c r="AU95" s="240" t="s">
        <v>80</v>
      </c>
      <c r="AY95" s="18" t="s">
        <v>173</v>
      </c>
      <c r="BE95" s="241">
        <f>IF(N95="základní",J95,0)</f>
        <v>0</v>
      </c>
      <c r="BF95" s="241">
        <f>IF(N95="snížená",J95,0)</f>
        <v>0</v>
      </c>
      <c r="BG95" s="241">
        <f>IF(N95="zákl. přenesená",J95,0)</f>
        <v>0</v>
      </c>
      <c r="BH95" s="241">
        <f>IF(N95="sníž. přenesená",J95,0)</f>
        <v>0</v>
      </c>
      <c r="BI95" s="241">
        <f>IF(N95="nulová",J95,0)</f>
        <v>0</v>
      </c>
      <c r="BJ95" s="18" t="s">
        <v>181</v>
      </c>
      <c r="BK95" s="241">
        <f>ROUND(I95*H95,2)</f>
        <v>0</v>
      </c>
      <c r="BL95" s="18" t="s">
        <v>667</v>
      </c>
      <c r="BM95" s="240" t="s">
        <v>952</v>
      </c>
    </row>
    <row r="96" s="2" customFormat="1">
      <c r="A96" s="40"/>
      <c r="B96" s="41"/>
      <c r="C96" s="42"/>
      <c r="D96" s="242" t="s">
        <v>183</v>
      </c>
      <c r="E96" s="42"/>
      <c r="F96" s="243" t="s">
        <v>953</v>
      </c>
      <c r="G96" s="42"/>
      <c r="H96" s="42"/>
      <c r="I96" s="150"/>
      <c r="J96" s="42"/>
      <c r="K96" s="42"/>
      <c r="L96" s="46"/>
      <c r="M96" s="244"/>
      <c r="N96" s="245"/>
      <c r="O96" s="87"/>
      <c r="P96" s="87"/>
      <c r="Q96" s="87"/>
      <c r="R96" s="87"/>
      <c r="S96" s="87"/>
      <c r="T96" s="87"/>
      <c r="U96" s="88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183</v>
      </c>
      <c r="AU96" s="18" t="s">
        <v>80</v>
      </c>
    </row>
    <row r="97" s="2" customFormat="1">
      <c r="A97" s="40"/>
      <c r="B97" s="41"/>
      <c r="C97" s="42"/>
      <c r="D97" s="242" t="s">
        <v>185</v>
      </c>
      <c r="E97" s="42"/>
      <c r="F97" s="246" t="s">
        <v>954</v>
      </c>
      <c r="G97" s="42"/>
      <c r="H97" s="42"/>
      <c r="I97" s="150"/>
      <c r="J97" s="42"/>
      <c r="K97" s="42"/>
      <c r="L97" s="46"/>
      <c r="M97" s="244"/>
      <c r="N97" s="245"/>
      <c r="O97" s="87"/>
      <c r="P97" s="87"/>
      <c r="Q97" s="87"/>
      <c r="R97" s="87"/>
      <c r="S97" s="87"/>
      <c r="T97" s="87"/>
      <c r="U97" s="88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185</v>
      </c>
      <c r="AU97" s="18" t="s">
        <v>80</v>
      </c>
    </row>
    <row r="98" s="2" customFormat="1" ht="21.75" customHeight="1">
      <c r="A98" s="40"/>
      <c r="B98" s="41"/>
      <c r="C98" s="229" t="s">
        <v>226</v>
      </c>
      <c r="D98" s="229" t="s">
        <v>176</v>
      </c>
      <c r="E98" s="230" t="s">
        <v>955</v>
      </c>
      <c r="F98" s="231" t="s">
        <v>956</v>
      </c>
      <c r="G98" s="232" t="s">
        <v>935</v>
      </c>
      <c r="H98" s="307"/>
      <c r="I98" s="234"/>
      <c r="J98" s="235">
        <f>ROUND(I98*H98,2)</f>
        <v>0</v>
      </c>
      <c r="K98" s="231" t="s">
        <v>957</v>
      </c>
      <c r="L98" s="46"/>
      <c r="M98" s="236" t="s">
        <v>39</v>
      </c>
      <c r="N98" s="237" t="s">
        <v>53</v>
      </c>
      <c r="O98" s="87"/>
      <c r="P98" s="238">
        <f>O98*H98</f>
        <v>0</v>
      </c>
      <c r="Q98" s="238">
        <v>0</v>
      </c>
      <c r="R98" s="238">
        <f>Q98*H98</f>
        <v>0</v>
      </c>
      <c r="S98" s="238">
        <v>0</v>
      </c>
      <c r="T98" s="238">
        <f>S98*H98</f>
        <v>0</v>
      </c>
      <c r="U98" s="239" t="s">
        <v>39</v>
      </c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0" t="s">
        <v>667</v>
      </c>
      <c r="AT98" s="240" t="s">
        <v>176</v>
      </c>
      <c r="AU98" s="240" t="s">
        <v>80</v>
      </c>
      <c r="AY98" s="18" t="s">
        <v>173</v>
      </c>
      <c r="BE98" s="241">
        <f>IF(N98="základní",J98,0)</f>
        <v>0</v>
      </c>
      <c r="BF98" s="241">
        <f>IF(N98="snížená",J98,0)</f>
        <v>0</v>
      </c>
      <c r="BG98" s="241">
        <f>IF(N98="zákl. přenesená",J98,0)</f>
        <v>0</v>
      </c>
      <c r="BH98" s="241">
        <f>IF(N98="sníž. přenesená",J98,0)</f>
        <v>0</v>
      </c>
      <c r="BI98" s="241">
        <f>IF(N98="nulová",J98,0)</f>
        <v>0</v>
      </c>
      <c r="BJ98" s="18" t="s">
        <v>181</v>
      </c>
      <c r="BK98" s="241">
        <f>ROUND(I98*H98,2)</f>
        <v>0</v>
      </c>
      <c r="BL98" s="18" t="s">
        <v>667</v>
      </c>
      <c r="BM98" s="240" t="s">
        <v>958</v>
      </c>
    </row>
    <row r="99" s="2" customFormat="1">
      <c r="A99" s="40"/>
      <c r="B99" s="41"/>
      <c r="C99" s="42"/>
      <c r="D99" s="242" t="s">
        <v>183</v>
      </c>
      <c r="E99" s="42"/>
      <c r="F99" s="243" t="s">
        <v>959</v>
      </c>
      <c r="G99" s="42"/>
      <c r="H99" s="42"/>
      <c r="I99" s="150"/>
      <c r="J99" s="42"/>
      <c r="K99" s="42"/>
      <c r="L99" s="46"/>
      <c r="M99" s="244"/>
      <c r="N99" s="245"/>
      <c r="O99" s="87"/>
      <c r="P99" s="87"/>
      <c r="Q99" s="87"/>
      <c r="R99" s="87"/>
      <c r="S99" s="87"/>
      <c r="T99" s="87"/>
      <c r="U99" s="88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183</v>
      </c>
      <c r="AU99" s="18" t="s">
        <v>80</v>
      </c>
    </row>
    <row r="100" s="2" customFormat="1">
      <c r="A100" s="40"/>
      <c r="B100" s="41"/>
      <c r="C100" s="42"/>
      <c r="D100" s="242" t="s">
        <v>185</v>
      </c>
      <c r="E100" s="42"/>
      <c r="F100" s="246" t="s">
        <v>960</v>
      </c>
      <c r="G100" s="42"/>
      <c r="H100" s="42"/>
      <c r="I100" s="150"/>
      <c r="J100" s="42"/>
      <c r="K100" s="42"/>
      <c r="L100" s="46"/>
      <c r="M100" s="244"/>
      <c r="N100" s="245"/>
      <c r="O100" s="87"/>
      <c r="P100" s="87"/>
      <c r="Q100" s="87"/>
      <c r="R100" s="87"/>
      <c r="S100" s="87"/>
      <c r="T100" s="87"/>
      <c r="U100" s="88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185</v>
      </c>
      <c r="AU100" s="18" t="s">
        <v>80</v>
      </c>
    </row>
    <row r="101" s="2" customFormat="1">
      <c r="A101" s="40"/>
      <c r="B101" s="41"/>
      <c r="C101" s="42"/>
      <c r="D101" s="242" t="s">
        <v>187</v>
      </c>
      <c r="E101" s="42"/>
      <c r="F101" s="246" t="s">
        <v>961</v>
      </c>
      <c r="G101" s="42"/>
      <c r="H101" s="42"/>
      <c r="I101" s="150"/>
      <c r="J101" s="42"/>
      <c r="K101" s="42"/>
      <c r="L101" s="46"/>
      <c r="M101" s="244"/>
      <c r="N101" s="245"/>
      <c r="O101" s="87"/>
      <c r="P101" s="87"/>
      <c r="Q101" s="87"/>
      <c r="R101" s="87"/>
      <c r="S101" s="87"/>
      <c r="T101" s="87"/>
      <c r="U101" s="88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187</v>
      </c>
      <c r="AU101" s="18" t="s">
        <v>80</v>
      </c>
    </row>
    <row r="102" s="2" customFormat="1" ht="55.5" customHeight="1">
      <c r="A102" s="40"/>
      <c r="B102" s="41"/>
      <c r="C102" s="229" t="s">
        <v>232</v>
      </c>
      <c r="D102" s="229" t="s">
        <v>176</v>
      </c>
      <c r="E102" s="230" t="s">
        <v>962</v>
      </c>
      <c r="F102" s="231" t="s">
        <v>963</v>
      </c>
      <c r="G102" s="232" t="s">
        <v>935</v>
      </c>
      <c r="H102" s="307"/>
      <c r="I102" s="234"/>
      <c r="J102" s="235">
        <f>ROUND(I102*H102,2)</f>
        <v>0</v>
      </c>
      <c r="K102" s="231" t="s">
        <v>39</v>
      </c>
      <c r="L102" s="46"/>
      <c r="M102" s="236" t="s">
        <v>39</v>
      </c>
      <c r="N102" s="237" t="s">
        <v>53</v>
      </c>
      <c r="O102" s="87"/>
      <c r="P102" s="238">
        <f>O102*H102</f>
        <v>0</v>
      </c>
      <c r="Q102" s="238">
        <v>0</v>
      </c>
      <c r="R102" s="238">
        <f>Q102*H102</f>
        <v>0</v>
      </c>
      <c r="S102" s="238">
        <v>0</v>
      </c>
      <c r="T102" s="238">
        <f>S102*H102</f>
        <v>0</v>
      </c>
      <c r="U102" s="239" t="s">
        <v>39</v>
      </c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40" t="s">
        <v>667</v>
      </c>
      <c r="AT102" s="240" t="s">
        <v>176</v>
      </c>
      <c r="AU102" s="240" t="s">
        <v>80</v>
      </c>
      <c r="AY102" s="18" t="s">
        <v>173</v>
      </c>
      <c r="BE102" s="241">
        <f>IF(N102="základní",J102,0)</f>
        <v>0</v>
      </c>
      <c r="BF102" s="241">
        <f>IF(N102="snížená",J102,0)</f>
        <v>0</v>
      </c>
      <c r="BG102" s="241">
        <f>IF(N102="zákl. přenesená",J102,0)</f>
        <v>0</v>
      </c>
      <c r="BH102" s="241">
        <f>IF(N102="sníž. přenesená",J102,0)</f>
        <v>0</v>
      </c>
      <c r="BI102" s="241">
        <f>IF(N102="nulová",J102,0)</f>
        <v>0</v>
      </c>
      <c r="BJ102" s="18" t="s">
        <v>181</v>
      </c>
      <c r="BK102" s="241">
        <f>ROUND(I102*H102,2)</f>
        <v>0</v>
      </c>
      <c r="BL102" s="18" t="s">
        <v>667</v>
      </c>
      <c r="BM102" s="240" t="s">
        <v>964</v>
      </c>
    </row>
    <row r="103" s="2" customFormat="1">
      <c r="A103" s="40"/>
      <c r="B103" s="41"/>
      <c r="C103" s="42"/>
      <c r="D103" s="242" t="s">
        <v>183</v>
      </c>
      <c r="E103" s="42"/>
      <c r="F103" s="243" t="s">
        <v>963</v>
      </c>
      <c r="G103" s="42"/>
      <c r="H103" s="42"/>
      <c r="I103" s="150"/>
      <c r="J103" s="42"/>
      <c r="K103" s="42"/>
      <c r="L103" s="46"/>
      <c r="M103" s="244"/>
      <c r="N103" s="245"/>
      <c r="O103" s="87"/>
      <c r="P103" s="87"/>
      <c r="Q103" s="87"/>
      <c r="R103" s="87"/>
      <c r="S103" s="87"/>
      <c r="T103" s="87"/>
      <c r="U103" s="88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183</v>
      </c>
      <c r="AU103" s="18" t="s">
        <v>80</v>
      </c>
    </row>
    <row r="104" s="2" customFormat="1" ht="21.75" customHeight="1">
      <c r="A104" s="40"/>
      <c r="B104" s="41"/>
      <c r="C104" s="229" t="s">
        <v>245</v>
      </c>
      <c r="D104" s="229" t="s">
        <v>176</v>
      </c>
      <c r="E104" s="230" t="s">
        <v>965</v>
      </c>
      <c r="F104" s="231" t="s">
        <v>966</v>
      </c>
      <c r="G104" s="232" t="s">
        <v>135</v>
      </c>
      <c r="H104" s="233">
        <v>0.96199999999999997</v>
      </c>
      <c r="I104" s="234"/>
      <c r="J104" s="235">
        <f>ROUND(I104*H104,2)</f>
        <v>0</v>
      </c>
      <c r="K104" s="231" t="s">
        <v>39</v>
      </c>
      <c r="L104" s="46"/>
      <c r="M104" s="236" t="s">
        <v>39</v>
      </c>
      <c r="N104" s="237" t="s">
        <v>53</v>
      </c>
      <c r="O104" s="87"/>
      <c r="P104" s="238">
        <f>O104*H104</f>
        <v>0</v>
      </c>
      <c r="Q104" s="238">
        <v>0</v>
      </c>
      <c r="R104" s="238">
        <f>Q104*H104</f>
        <v>0</v>
      </c>
      <c r="S104" s="238">
        <v>0</v>
      </c>
      <c r="T104" s="238">
        <f>S104*H104</f>
        <v>0</v>
      </c>
      <c r="U104" s="239" t="s">
        <v>39</v>
      </c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0" t="s">
        <v>667</v>
      </c>
      <c r="AT104" s="240" t="s">
        <v>176</v>
      </c>
      <c r="AU104" s="240" t="s">
        <v>80</v>
      </c>
      <c r="AY104" s="18" t="s">
        <v>173</v>
      </c>
      <c r="BE104" s="241">
        <f>IF(N104="základní",J104,0)</f>
        <v>0</v>
      </c>
      <c r="BF104" s="241">
        <f>IF(N104="snížená",J104,0)</f>
        <v>0</v>
      </c>
      <c r="BG104" s="241">
        <f>IF(N104="zákl. přenesená",J104,0)</f>
        <v>0</v>
      </c>
      <c r="BH104" s="241">
        <f>IF(N104="sníž. přenesená",J104,0)</f>
        <v>0</v>
      </c>
      <c r="BI104" s="241">
        <f>IF(N104="nulová",J104,0)</f>
        <v>0</v>
      </c>
      <c r="BJ104" s="18" t="s">
        <v>181</v>
      </c>
      <c r="BK104" s="241">
        <f>ROUND(I104*H104,2)</f>
        <v>0</v>
      </c>
      <c r="BL104" s="18" t="s">
        <v>667</v>
      </c>
      <c r="BM104" s="240" t="s">
        <v>967</v>
      </c>
    </row>
    <row r="105" s="2" customFormat="1">
      <c r="A105" s="40"/>
      <c r="B105" s="41"/>
      <c r="C105" s="42"/>
      <c r="D105" s="242" t="s">
        <v>183</v>
      </c>
      <c r="E105" s="42"/>
      <c r="F105" s="243" t="s">
        <v>968</v>
      </c>
      <c r="G105" s="42"/>
      <c r="H105" s="42"/>
      <c r="I105" s="150"/>
      <c r="J105" s="42"/>
      <c r="K105" s="42"/>
      <c r="L105" s="46"/>
      <c r="M105" s="244"/>
      <c r="N105" s="245"/>
      <c r="O105" s="87"/>
      <c r="P105" s="87"/>
      <c r="Q105" s="87"/>
      <c r="R105" s="87"/>
      <c r="S105" s="87"/>
      <c r="T105" s="87"/>
      <c r="U105" s="88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183</v>
      </c>
      <c r="AU105" s="18" t="s">
        <v>80</v>
      </c>
    </row>
    <row r="106" s="2" customFormat="1">
      <c r="A106" s="40"/>
      <c r="B106" s="41"/>
      <c r="C106" s="42"/>
      <c r="D106" s="242" t="s">
        <v>185</v>
      </c>
      <c r="E106" s="42"/>
      <c r="F106" s="246" t="s">
        <v>969</v>
      </c>
      <c r="G106" s="42"/>
      <c r="H106" s="42"/>
      <c r="I106" s="150"/>
      <c r="J106" s="42"/>
      <c r="K106" s="42"/>
      <c r="L106" s="46"/>
      <c r="M106" s="244"/>
      <c r="N106" s="245"/>
      <c r="O106" s="87"/>
      <c r="P106" s="87"/>
      <c r="Q106" s="87"/>
      <c r="R106" s="87"/>
      <c r="S106" s="87"/>
      <c r="T106" s="87"/>
      <c r="U106" s="88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185</v>
      </c>
      <c r="AU106" s="18" t="s">
        <v>80</v>
      </c>
    </row>
    <row r="107" s="13" customFormat="1">
      <c r="A107" s="13"/>
      <c r="B107" s="247"/>
      <c r="C107" s="248"/>
      <c r="D107" s="242" t="s">
        <v>189</v>
      </c>
      <c r="E107" s="249" t="s">
        <v>39</v>
      </c>
      <c r="F107" s="250" t="s">
        <v>970</v>
      </c>
      <c r="G107" s="248"/>
      <c r="H107" s="251">
        <v>0.96199999999999997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5"/>
      <c r="U107" s="256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7" t="s">
        <v>189</v>
      </c>
      <c r="AU107" s="257" t="s">
        <v>80</v>
      </c>
      <c r="AV107" s="13" t="s">
        <v>89</v>
      </c>
      <c r="AW107" s="13" t="s">
        <v>41</v>
      </c>
      <c r="AX107" s="13" t="s">
        <v>80</v>
      </c>
      <c r="AY107" s="257" t="s">
        <v>173</v>
      </c>
    </row>
    <row r="108" s="14" customFormat="1">
      <c r="A108" s="14"/>
      <c r="B108" s="258"/>
      <c r="C108" s="259"/>
      <c r="D108" s="242" t="s">
        <v>189</v>
      </c>
      <c r="E108" s="260" t="s">
        <v>39</v>
      </c>
      <c r="F108" s="261" t="s">
        <v>191</v>
      </c>
      <c r="G108" s="259"/>
      <c r="H108" s="262">
        <v>0.96199999999999997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6"/>
      <c r="U108" s="267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8" t="s">
        <v>189</v>
      </c>
      <c r="AU108" s="268" t="s">
        <v>80</v>
      </c>
      <c r="AV108" s="14" t="s">
        <v>181</v>
      </c>
      <c r="AW108" s="14" t="s">
        <v>41</v>
      </c>
      <c r="AX108" s="14" t="s">
        <v>87</v>
      </c>
      <c r="AY108" s="268" t="s">
        <v>173</v>
      </c>
    </row>
    <row r="109" s="2" customFormat="1" ht="21.75" customHeight="1">
      <c r="A109" s="40"/>
      <c r="B109" s="41"/>
      <c r="C109" s="229" t="s">
        <v>251</v>
      </c>
      <c r="D109" s="229" t="s">
        <v>176</v>
      </c>
      <c r="E109" s="230" t="s">
        <v>971</v>
      </c>
      <c r="F109" s="231" t="s">
        <v>972</v>
      </c>
      <c r="G109" s="232" t="s">
        <v>935</v>
      </c>
      <c r="H109" s="307"/>
      <c r="I109" s="234"/>
      <c r="J109" s="235">
        <f>ROUND(I109*H109,2)</f>
        <v>0</v>
      </c>
      <c r="K109" s="231" t="s">
        <v>39</v>
      </c>
      <c r="L109" s="46"/>
      <c r="M109" s="236" t="s">
        <v>39</v>
      </c>
      <c r="N109" s="237" t="s">
        <v>53</v>
      </c>
      <c r="O109" s="87"/>
      <c r="P109" s="238">
        <f>O109*H109</f>
        <v>0</v>
      </c>
      <c r="Q109" s="238">
        <v>0</v>
      </c>
      <c r="R109" s="238">
        <f>Q109*H109</f>
        <v>0</v>
      </c>
      <c r="S109" s="238">
        <v>0</v>
      </c>
      <c r="T109" s="238">
        <f>S109*H109</f>
        <v>0</v>
      </c>
      <c r="U109" s="239" t="s">
        <v>39</v>
      </c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40" t="s">
        <v>181</v>
      </c>
      <c r="AT109" s="240" t="s">
        <v>176</v>
      </c>
      <c r="AU109" s="240" t="s">
        <v>80</v>
      </c>
      <c r="AY109" s="18" t="s">
        <v>173</v>
      </c>
      <c r="BE109" s="241">
        <f>IF(N109="základní",J109,0)</f>
        <v>0</v>
      </c>
      <c r="BF109" s="241">
        <f>IF(N109="snížená",J109,0)</f>
        <v>0</v>
      </c>
      <c r="BG109" s="241">
        <f>IF(N109="zákl. přenesená",J109,0)</f>
        <v>0</v>
      </c>
      <c r="BH109" s="241">
        <f>IF(N109="sníž. přenesená",J109,0)</f>
        <v>0</v>
      </c>
      <c r="BI109" s="241">
        <f>IF(N109="nulová",J109,0)</f>
        <v>0</v>
      </c>
      <c r="BJ109" s="18" t="s">
        <v>181</v>
      </c>
      <c r="BK109" s="241">
        <f>ROUND(I109*H109,2)</f>
        <v>0</v>
      </c>
      <c r="BL109" s="18" t="s">
        <v>181</v>
      </c>
      <c r="BM109" s="240" t="s">
        <v>973</v>
      </c>
    </row>
    <row r="110" s="2" customFormat="1">
      <c r="A110" s="40"/>
      <c r="B110" s="41"/>
      <c r="C110" s="42"/>
      <c r="D110" s="242" t="s">
        <v>183</v>
      </c>
      <c r="E110" s="42"/>
      <c r="F110" s="243" t="s">
        <v>972</v>
      </c>
      <c r="G110" s="42"/>
      <c r="H110" s="42"/>
      <c r="I110" s="150"/>
      <c r="J110" s="42"/>
      <c r="K110" s="42"/>
      <c r="L110" s="46"/>
      <c r="M110" s="244"/>
      <c r="N110" s="245"/>
      <c r="O110" s="87"/>
      <c r="P110" s="87"/>
      <c r="Q110" s="87"/>
      <c r="R110" s="87"/>
      <c r="S110" s="87"/>
      <c r="T110" s="87"/>
      <c r="U110" s="88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183</v>
      </c>
      <c r="AU110" s="18" t="s">
        <v>80</v>
      </c>
    </row>
    <row r="111" s="2" customFormat="1" ht="21.75" customHeight="1">
      <c r="A111" s="40"/>
      <c r="B111" s="41"/>
      <c r="C111" s="229" t="s">
        <v>260</v>
      </c>
      <c r="D111" s="229" t="s">
        <v>176</v>
      </c>
      <c r="E111" s="230" t="s">
        <v>974</v>
      </c>
      <c r="F111" s="231" t="s">
        <v>975</v>
      </c>
      <c r="G111" s="232" t="s">
        <v>935</v>
      </c>
      <c r="H111" s="307"/>
      <c r="I111" s="234"/>
      <c r="J111" s="235">
        <f>ROUND(I111*H111,2)</f>
        <v>0</v>
      </c>
      <c r="K111" s="231" t="s">
        <v>957</v>
      </c>
      <c r="L111" s="46"/>
      <c r="M111" s="236" t="s">
        <v>39</v>
      </c>
      <c r="N111" s="237" t="s">
        <v>53</v>
      </c>
      <c r="O111" s="87"/>
      <c r="P111" s="238">
        <f>O111*H111</f>
        <v>0</v>
      </c>
      <c r="Q111" s="238">
        <v>0</v>
      </c>
      <c r="R111" s="238">
        <f>Q111*H111</f>
        <v>0</v>
      </c>
      <c r="S111" s="238">
        <v>0</v>
      </c>
      <c r="T111" s="238">
        <f>S111*H111</f>
        <v>0</v>
      </c>
      <c r="U111" s="239" t="s">
        <v>39</v>
      </c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40" t="s">
        <v>181</v>
      </c>
      <c r="AT111" s="240" t="s">
        <v>176</v>
      </c>
      <c r="AU111" s="240" t="s">
        <v>80</v>
      </c>
      <c r="AY111" s="18" t="s">
        <v>173</v>
      </c>
      <c r="BE111" s="241">
        <f>IF(N111="základní",J111,0)</f>
        <v>0</v>
      </c>
      <c r="BF111" s="241">
        <f>IF(N111="snížená",J111,0)</f>
        <v>0</v>
      </c>
      <c r="BG111" s="241">
        <f>IF(N111="zákl. přenesená",J111,0)</f>
        <v>0</v>
      </c>
      <c r="BH111" s="241">
        <f>IF(N111="sníž. přenesená",J111,0)</f>
        <v>0</v>
      </c>
      <c r="BI111" s="241">
        <f>IF(N111="nulová",J111,0)</f>
        <v>0</v>
      </c>
      <c r="BJ111" s="18" t="s">
        <v>181</v>
      </c>
      <c r="BK111" s="241">
        <f>ROUND(I111*H111,2)</f>
        <v>0</v>
      </c>
      <c r="BL111" s="18" t="s">
        <v>181</v>
      </c>
      <c r="BM111" s="240" t="s">
        <v>976</v>
      </c>
    </row>
    <row r="112" s="2" customFormat="1">
      <c r="A112" s="40"/>
      <c r="B112" s="41"/>
      <c r="C112" s="42"/>
      <c r="D112" s="242" t="s">
        <v>183</v>
      </c>
      <c r="E112" s="42"/>
      <c r="F112" s="243" t="s">
        <v>975</v>
      </c>
      <c r="G112" s="42"/>
      <c r="H112" s="42"/>
      <c r="I112" s="150"/>
      <c r="J112" s="42"/>
      <c r="K112" s="42"/>
      <c r="L112" s="46"/>
      <c r="M112" s="244"/>
      <c r="N112" s="245"/>
      <c r="O112" s="87"/>
      <c r="P112" s="87"/>
      <c r="Q112" s="87"/>
      <c r="R112" s="87"/>
      <c r="S112" s="87"/>
      <c r="T112" s="87"/>
      <c r="U112" s="88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183</v>
      </c>
      <c r="AU112" s="18" t="s">
        <v>80</v>
      </c>
    </row>
    <row r="113" s="2" customFormat="1" ht="21.75" customHeight="1">
      <c r="A113" s="40"/>
      <c r="B113" s="41"/>
      <c r="C113" s="229" t="s">
        <v>267</v>
      </c>
      <c r="D113" s="229" t="s">
        <v>176</v>
      </c>
      <c r="E113" s="230" t="s">
        <v>977</v>
      </c>
      <c r="F113" s="231" t="s">
        <v>978</v>
      </c>
      <c r="G113" s="232" t="s">
        <v>935</v>
      </c>
      <c r="H113" s="307"/>
      <c r="I113" s="234"/>
      <c r="J113" s="235">
        <f>ROUND(I113*H113,2)</f>
        <v>0</v>
      </c>
      <c r="K113" s="231" t="s">
        <v>957</v>
      </c>
      <c r="L113" s="46"/>
      <c r="M113" s="236" t="s">
        <v>39</v>
      </c>
      <c r="N113" s="237" t="s">
        <v>53</v>
      </c>
      <c r="O113" s="87"/>
      <c r="P113" s="238">
        <f>O113*H113</f>
        <v>0</v>
      </c>
      <c r="Q113" s="238">
        <v>0</v>
      </c>
      <c r="R113" s="238">
        <f>Q113*H113</f>
        <v>0</v>
      </c>
      <c r="S113" s="238">
        <v>0</v>
      </c>
      <c r="T113" s="238">
        <f>S113*H113</f>
        <v>0</v>
      </c>
      <c r="U113" s="239" t="s">
        <v>39</v>
      </c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40" t="s">
        <v>181</v>
      </c>
      <c r="AT113" s="240" t="s">
        <v>176</v>
      </c>
      <c r="AU113" s="240" t="s">
        <v>80</v>
      </c>
      <c r="AY113" s="18" t="s">
        <v>173</v>
      </c>
      <c r="BE113" s="241">
        <f>IF(N113="základní",J113,0)</f>
        <v>0</v>
      </c>
      <c r="BF113" s="241">
        <f>IF(N113="snížená",J113,0)</f>
        <v>0</v>
      </c>
      <c r="BG113" s="241">
        <f>IF(N113="zákl. přenesená",J113,0)</f>
        <v>0</v>
      </c>
      <c r="BH113" s="241">
        <f>IF(N113="sníž. přenesená",J113,0)</f>
        <v>0</v>
      </c>
      <c r="BI113" s="241">
        <f>IF(N113="nulová",J113,0)</f>
        <v>0</v>
      </c>
      <c r="BJ113" s="18" t="s">
        <v>181</v>
      </c>
      <c r="BK113" s="241">
        <f>ROUND(I113*H113,2)</f>
        <v>0</v>
      </c>
      <c r="BL113" s="18" t="s">
        <v>181</v>
      </c>
      <c r="BM113" s="240" t="s">
        <v>979</v>
      </c>
    </row>
    <row r="114" s="2" customFormat="1">
      <c r="A114" s="40"/>
      <c r="B114" s="41"/>
      <c r="C114" s="42"/>
      <c r="D114" s="242" t="s">
        <v>183</v>
      </c>
      <c r="E114" s="42"/>
      <c r="F114" s="243" t="s">
        <v>978</v>
      </c>
      <c r="G114" s="42"/>
      <c r="H114" s="42"/>
      <c r="I114" s="150"/>
      <c r="J114" s="42"/>
      <c r="K114" s="42"/>
      <c r="L114" s="46"/>
      <c r="M114" s="244"/>
      <c r="N114" s="245"/>
      <c r="O114" s="87"/>
      <c r="P114" s="87"/>
      <c r="Q114" s="87"/>
      <c r="R114" s="87"/>
      <c r="S114" s="87"/>
      <c r="T114" s="87"/>
      <c r="U114" s="88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183</v>
      </c>
      <c r="AU114" s="18" t="s">
        <v>80</v>
      </c>
    </row>
    <row r="115" s="2" customFormat="1" ht="21.75" customHeight="1">
      <c r="A115" s="40"/>
      <c r="B115" s="41"/>
      <c r="C115" s="229" t="s">
        <v>283</v>
      </c>
      <c r="D115" s="229" t="s">
        <v>176</v>
      </c>
      <c r="E115" s="230" t="s">
        <v>980</v>
      </c>
      <c r="F115" s="231" t="s">
        <v>981</v>
      </c>
      <c r="G115" s="232" t="s">
        <v>221</v>
      </c>
      <c r="H115" s="233">
        <v>0.96199999999999997</v>
      </c>
      <c r="I115" s="234"/>
      <c r="J115" s="235">
        <f>ROUND(I115*H115,2)</f>
        <v>0</v>
      </c>
      <c r="K115" s="231" t="s">
        <v>957</v>
      </c>
      <c r="L115" s="46"/>
      <c r="M115" s="236" t="s">
        <v>39</v>
      </c>
      <c r="N115" s="237" t="s">
        <v>53</v>
      </c>
      <c r="O115" s="87"/>
      <c r="P115" s="238">
        <f>O115*H115</f>
        <v>0</v>
      </c>
      <c r="Q115" s="238">
        <v>0</v>
      </c>
      <c r="R115" s="238">
        <f>Q115*H115</f>
        <v>0</v>
      </c>
      <c r="S115" s="238">
        <v>0</v>
      </c>
      <c r="T115" s="238">
        <f>S115*H115</f>
        <v>0</v>
      </c>
      <c r="U115" s="239" t="s">
        <v>39</v>
      </c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0" t="s">
        <v>667</v>
      </c>
      <c r="AT115" s="240" t="s">
        <v>176</v>
      </c>
      <c r="AU115" s="240" t="s">
        <v>80</v>
      </c>
      <c r="AY115" s="18" t="s">
        <v>173</v>
      </c>
      <c r="BE115" s="241">
        <f>IF(N115="základní",J115,0)</f>
        <v>0</v>
      </c>
      <c r="BF115" s="241">
        <f>IF(N115="snížená",J115,0)</f>
        <v>0</v>
      </c>
      <c r="BG115" s="241">
        <f>IF(N115="zákl. přenesená",J115,0)</f>
        <v>0</v>
      </c>
      <c r="BH115" s="241">
        <f>IF(N115="sníž. přenesená",J115,0)</f>
        <v>0</v>
      </c>
      <c r="BI115" s="241">
        <f>IF(N115="nulová",J115,0)</f>
        <v>0</v>
      </c>
      <c r="BJ115" s="18" t="s">
        <v>181</v>
      </c>
      <c r="BK115" s="241">
        <f>ROUND(I115*H115,2)</f>
        <v>0</v>
      </c>
      <c r="BL115" s="18" t="s">
        <v>667</v>
      </c>
      <c r="BM115" s="240" t="s">
        <v>982</v>
      </c>
    </row>
    <row r="116" s="2" customFormat="1">
      <c r="A116" s="40"/>
      <c r="B116" s="41"/>
      <c r="C116" s="42"/>
      <c r="D116" s="242" t="s">
        <v>183</v>
      </c>
      <c r="E116" s="42"/>
      <c r="F116" s="243" t="s">
        <v>983</v>
      </c>
      <c r="G116" s="42"/>
      <c r="H116" s="42"/>
      <c r="I116" s="150"/>
      <c r="J116" s="42"/>
      <c r="K116" s="42"/>
      <c r="L116" s="46"/>
      <c r="M116" s="244"/>
      <c r="N116" s="245"/>
      <c r="O116" s="87"/>
      <c r="P116" s="87"/>
      <c r="Q116" s="87"/>
      <c r="R116" s="87"/>
      <c r="S116" s="87"/>
      <c r="T116" s="87"/>
      <c r="U116" s="88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183</v>
      </c>
      <c r="AU116" s="18" t="s">
        <v>80</v>
      </c>
    </row>
    <row r="117" s="2" customFormat="1">
      <c r="A117" s="40"/>
      <c r="B117" s="41"/>
      <c r="C117" s="42"/>
      <c r="D117" s="242" t="s">
        <v>185</v>
      </c>
      <c r="E117" s="42"/>
      <c r="F117" s="246" t="s">
        <v>984</v>
      </c>
      <c r="G117" s="42"/>
      <c r="H117" s="42"/>
      <c r="I117" s="150"/>
      <c r="J117" s="42"/>
      <c r="K117" s="42"/>
      <c r="L117" s="46"/>
      <c r="M117" s="244"/>
      <c r="N117" s="245"/>
      <c r="O117" s="87"/>
      <c r="P117" s="87"/>
      <c r="Q117" s="87"/>
      <c r="R117" s="87"/>
      <c r="S117" s="87"/>
      <c r="T117" s="87"/>
      <c r="U117" s="88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185</v>
      </c>
      <c r="AU117" s="18" t="s">
        <v>80</v>
      </c>
    </row>
    <row r="118" s="2" customFormat="1">
      <c r="A118" s="40"/>
      <c r="B118" s="41"/>
      <c r="C118" s="42"/>
      <c r="D118" s="242" t="s">
        <v>187</v>
      </c>
      <c r="E118" s="42"/>
      <c r="F118" s="246" t="s">
        <v>985</v>
      </c>
      <c r="G118" s="42"/>
      <c r="H118" s="42"/>
      <c r="I118" s="150"/>
      <c r="J118" s="42"/>
      <c r="K118" s="42"/>
      <c r="L118" s="46"/>
      <c r="M118" s="244"/>
      <c r="N118" s="245"/>
      <c r="O118" s="87"/>
      <c r="P118" s="87"/>
      <c r="Q118" s="87"/>
      <c r="R118" s="87"/>
      <c r="S118" s="87"/>
      <c r="T118" s="87"/>
      <c r="U118" s="88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187</v>
      </c>
      <c r="AU118" s="18" t="s">
        <v>80</v>
      </c>
    </row>
    <row r="119" s="13" customFormat="1">
      <c r="A119" s="13"/>
      <c r="B119" s="247"/>
      <c r="C119" s="248"/>
      <c r="D119" s="242" t="s">
        <v>189</v>
      </c>
      <c r="E119" s="249" t="s">
        <v>39</v>
      </c>
      <c r="F119" s="250" t="s">
        <v>970</v>
      </c>
      <c r="G119" s="248"/>
      <c r="H119" s="251">
        <v>0.96199999999999997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5"/>
      <c r="U119" s="256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7" t="s">
        <v>189</v>
      </c>
      <c r="AU119" s="257" t="s">
        <v>80</v>
      </c>
      <c r="AV119" s="13" t="s">
        <v>89</v>
      </c>
      <c r="AW119" s="13" t="s">
        <v>41</v>
      </c>
      <c r="AX119" s="13" t="s">
        <v>80</v>
      </c>
      <c r="AY119" s="257" t="s">
        <v>173</v>
      </c>
    </row>
    <row r="120" s="14" customFormat="1">
      <c r="A120" s="14"/>
      <c r="B120" s="258"/>
      <c r="C120" s="259"/>
      <c r="D120" s="242" t="s">
        <v>189</v>
      </c>
      <c r="E120" s="260" t="s">
        <v>39</v>
      </c>
      <c r="F120" s="261" t="s">
        <v>191</v>
      </c>
      <c r="G120" s="259"/>
      <c r="H120" s="262">
        <v>0.96199999999999997</v>
      </c>
      <c r="I120" s="263"/>
      <c r="J120" s="259"/>
      <c r="K120" s="259"/>
      <c r="L120" s="264"/>
      <c r="M120" s="265"/>
      <c r="N120" s="266"/>
      <c r="O120" s="266"/>
      <c r="P120" s="266"/>
      <c r="Q120" s="266"/>
      <c r="R120" s="266"/>
      <c r="S120" s="266"/>
      <c r="T120" s="266"/>
      <c r="U120" s="267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8" t="s">
        <v>189</v>
      </c>
      <c r="AU120" s="268" t="s">
        <v>80</v>
      </c>
      <c r="AV120" s="14" t="s">
        <v>181</v>
      </c>
      <c r="AW120" s="14" t="s">
        <v>41</v>
      </c>
      <c r="AX120" s="14" t="s">
        <v>87</v>
      </c>
      <c r="AY120" s="268" t="s">
        <v>173</v>
      </c>
    </row>
    <row r="121" s="2" customFormat="1" ht="21.75" customHeight="1">
      <c r="A121" s="40"/>
      <c r="B121" s="41"/>
      <c r="C121" s="229" t="s">
        <v>291</v>
      </c>
      <c r="D121" s="229" t="s">
        <v>176</v>
      </c>
      <c r="E121" s="230" t="s">
        <v>986</v>
      </c>
      <c r="F121" s="231" t="s">
        <v>987</v>
      </c>
      <c r="G121" s="232" t="s">
        <v>935</v>
      </c>
      <c r="H121" s="307"/>
      <c r="I121" s="234"/>
      <c r="J121" s="235">
        <f>ROUND(I121*H121,2)</f>
        <v>0</v>
      </c>
      <c r="K121" s="231" t="s">
        <v>957</v>
      </c>
      <c r="L121" s="46"/>
      <c r="M121" s="236" t="s">
        <v>39</v>
      </c>
      <c r="N121" s="237" t="s">
        <v>53</v>
      </c>
      <c r="O121" s="87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8">
        <f>S121*H121</f>
        <v>0</v>
      </c>
      <c r="U121" s="239" t="s">
        <v>39</v>
      </c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40" t="s">
        <v>181</v>
      </c>
      <c r="AT121" s="240" t="s">
        <v>176</v>
      </c>
      <c r="AU121" s="240" t="s">
        <v>80</v>
      </c>
      <c r="AY121" s="18" t="s">
        <v>173</v>
      </c>
      <c r="BE121" s="241">
        <f>IF(N121="základní",J121,0)</f>
        <v>0</v>
      </c>
      <c r="BF121" s="241">
        <f>IF(N121="snížená",J121,0)</f>
        <v>0</v>
      </c>
      <c r="BG121" s="241">
        <f>IF(N121="zákl. přenesená",J121,0)</f>
        <v>0</v>
      </c>
      <c r="BH121" s="241">
        <f>IF(N121="sníž. přenesená",J121,0)</f>
        <v>0</v>
      </c>
      <c r="BI121" s="241">
        <f>IF(N121="nulová",J121,0)</f>
        <v>0</v>
      </c>
      <c r="BJ121" s="18" t="s">
        <v>181</v>
      </c>
      <c r="BK121" s="241">
        <f>ROUND(I121*H121,2)</f>
        <v>0</v>
      </c>
      <c r="BL121" s="18" t="s">
        <v>181</v>
      </c>
      <c r="BM121" s="240" t="s">
        <v>988</v>
      </c>
    </row>
    <row r="122" s="2" customFormat="1">
      <c r="A122" s="40"/>
      <c r="B122" s="41"/>
      <c r="C122" s="42"/>
      <c r="D122" s="242" t="s">
        <v>183</v>
      </c>
      <c r="E122" s="42"/>
      <c r="F122" s="243" t="s">
        <v>987</v>
      </c>
      <c r="G122" s="42"/>
      <c r="H122" s="42"/>
      <c r="I122" s="150"/>
      <c r="J122" s="42"/>
      <c r="K122" s="42"/>
      <c r="L122" s="46"/>
      <c r="M122" s="303"/>
      <c r="N122" s="304"/>
      <c r="O122" s="305"/>
      <c r="P122" s="305"/>
      <c r="Q122" s="305"/>
      <c r="R122" s="305"/>
      <c r="S122" s="305"/>
      <c r="T122" s="305"/>
      <c r="U122" s="306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183</v>
      </c>
      <c r="AU122" s="18" t="s">
        <v>80</v>
      </c>
    </row>
    <row r="123" s="2" customFormat="1" ht="6.96" customHeight="1">
      <c r="A123" s="40"/>
      <c r="B123" s="62"/>
      <c r="C123" s="63"/>
      <c r="D123" s="63"/>
      <c r="E123" s="63"/>
      <c r="F123" s="63"/>
      <c r="G123" s="63"/>
      <c r="H123" s="63"/>
      <c r="I123" s="179"/>
      <c r="J123" s="63"/>
      <c r="K123" s="63"/>
      <c r="L123" s="46"/>
      <c r="M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</sheetData>
  <sheetProtection sheet="1" autoFilter="0" formatColumns="0" formatRows="0" objects="1" scenarios="1" spinCount="100000" saltValue="2L2anqUxrpbzjHIJDxxRNoqPQjI3gyw4Pu6du8FsVPYTsrFKns449qECEH9V0X1G1cCdkxawOtZ9J3TIXR/8yA==" hashValue="Yvtu2QZrxD6kuTnPmAOcTzuStYAo/V70cIPpUA8k3bUzkPsH9PD4wJE5u24Y/TOTSc54zVZE2qL35vpQHl1NFw==" algorithmName="SHA-512" password="CDD6"/>
  <autoFilter ref="C84:K1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</row>
    <row r="4" hidden="1" s="1" customFormat="1" ht="24.96" customHeight="1">
      <c r="B4" s="21"/>
      <c r="D4" s="146" t="s">
        <v>121</v>
      </c>
      <c r="I4" s="141"/>
      <c r="L4" s="21"/>
      <c r="M4" s="147" t="s">
        <v>10</v>
      </c>
      <c r="AT4" s="18" t="s">
        <v>41</v>
      </c>
    </row>
    <row r="5" hidden="1" s="1" customFormat="1" ht="6.96" customHeight="1">
      <c r="B5" s="21"/>
      <c r="I5" s="141"/>
      <c r="L5" s="21"/>
    </row>
    <row r="6" hidden="1" s="1" customFormat="1" ht="12" customHeight="1">
      <c r="B6" s="21"/>
      <c r="D6" s="148" t="s">
        <v>16</v>
      </c>
      <c r="I6" s="141"/>
      <c r="L6" s="21"/>
    </row>
    <row r="7" hidden="1" s="1" customFormat="1" ht="16.5" customHeight="1">
      <c r="B7" s="21"/>
      <c r="E7" s="149" t="str">
        <f>'Rekapitulace zakázky'!K6</f>
        <v>Oprava staničních kolejí v žst. Klášterec nad Ohří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137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989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145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2" t="s">
        <v>990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19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zakázky'!AN8</f>
        <v>7. 5. 2020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zakázky'!AN13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zakázky'!E14</f>
        <v>Vyplň údaj</v>
      </c>
      <c r="F20" s="136"/>
      <c r="G20" s="136"/>
      <c r="H20" s="136"/>
      <c r="I20" s="153" t="s">
        <v>34</v>
      </c>
      <c r="J20" s="34" t="str">
        <f>'Rekapitulace zakázky'!AN14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zakázky'!AN16="","",'Rekapitulace zakázky'!AN16)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zakázky'!E17="","",'Rekapitulace zakázky'!E17)</f>
        <v xml:space="preserve"> </v>
      </c>
      <c r="F23" s="40"/>
      <c r="G23" s="40"/>
      <c r="H23" s="40"/>
      <c r="I23" s="153" t="s">
        <v>34</v>
      </c>
      <c r="J23" s="136" t="str">
        <f>IF('Rekapitulace zakázky'!AN17="","",'Rekapitulace zakázky'!AN17)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ROUND(J85,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ROUND((SUM(BE85:BE100)),  2)</f>
        <v>0</v>
      </c>
      <c r="G35" s="40"/>
      <c r="H35" s="40"/>
      <c r="I35" s="168">
        <v>0.20999999999999999</v>
      </c>
      <c r="J35" s="167">
        <f>ROUND(((SUM(BE85:BE100))*I35),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ROUND((SUM(BF85:BF100)),  2)</f>
        <v>0</v>
      </c>
      <c r="G36" s="40"/>
      <c r="H36" s="40"/>
      <c r="I36" s="168">
        <v>0.14999999999999999</v>
      </c>
      <c r="J36" s="167">
        <f>ROUND(((SUM(BF85:BF100))*I36),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ROUND((SUM(BG85:BG100)),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ROUND((SUM(BH85:BH100)),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ROUND((SUM(BI85:BI100)),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150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staničních kolejí v žst. Klášterec nad Ohří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137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989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145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2" t="str">
        <f>E11</f>
        <v>Č41 - Materiál užitý ŽST Most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ŽST Klášterec nad Ohří</v>
      </c>
      <c r="G56" s="42"/>
      <c r="H56" s="42"/>
      <c r="I56" s="153" t="s">
        <v>24</v>
      </c>
      <c r="J56" s="75" t="str">
        <f>IF(J14="","",J14)</f>
        <v>7. 5. 2020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151</v>
      </c>
      <c r="D61" s="185"/>
      <c r="E61" s="185"/>
      <c r="F61" s="185"/>
      <c r="G61" s="185"/>
      <c r="H61" s="185"/>
      <c r="I61" s="186"/>
      <c r="J61" s="187" t="s">
        <v>152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J85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153</v>
      </c>
    </row>
    <row r="64" hidden="1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150"/>
      <c r="J64" s="42"/>
      <c r="K64" s="42"/>
      <c r="L64" s="151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hidden="1" s="2" customFormat="1" ht="6.96" customHeight="1">
      <c r="A65" s="40"/>
      <c r="B65" s="62"/>
      <c r="C65" s="63"/>
      <c r="D65" s="63"/>
      <c r="E65" s="63"/>
      <c r="F65" s="63"/>
      <c r="G65" s="63"/>
      <c r="H65" s="63"/>
      <c r="I65" s="179"/>
      <c r="J65" s="63"/>
      <c r="K65" s="63"/>
      <c r="L65" s="15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/>
    <row r="67" hidden="1"/>
    <row r="68" hidden="1"/>
    <row r="69" s="2" customFormat="1" ht="6.96" customHeight="1">
      <c r="A69" s="40"/>
      <c r="B69" s="64"/>
      <c r="C69" s="65"/>
      <c r="D69" s="65"/>
      <c r="E69" s="65"/>
      <c r="F69" s="65"/>
      <c r="G69" s="65"/>
      <c r="H69" s="65"/>
      <c r="I69" s="182"/>
      <c r="J69" s="65"/>
      <c r="K69" s="65"/>
      <c r="L69" s="151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157</v>
      </c>
      <c r="D70" s="42"/>
      <c r="E70" s="42"/>
      <c r="F70" s="42"/>
      <c r="G70" s="42"/>
      <c r="H70" s="42"/>
      <c r="I70" s="150"/>
      <c r="J70" s="42"/>
      <c r="K70" s="42"/>
      <c r="L70" s="151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50"/>
      <c r="J71" s="42"/>
      <c r="K71" s="42"/>
      <c r="L71" s="15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150"/>
      <c r="J72" s="42"/>
      <c r="K72" s="42"/>
      <c r="L72" s="15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83" t="str">
        <f>E7</f>
        <v>Oprava staničních kolejí v žst. Klášterec nad Ohří</v>
      </c>
      <c r="F73" s="33"/>
      <c r="G73" s="33"/>
      <c r="H73" s="33"/>
      <c r="I73" s="150"/>
      <c r="J73" s="42"/>
      <c r="K73" s="42"/>
      <c r="L73" s="15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1" customFormat="1" ht="12" customHeight="1">
      <c r="B74" s="22"/>
      <c r="C74" s="33" t="s">
        <v>137</v>
      </c>
      <c r="D74" s="23"/>
      <c r="E74" s="23"/>
      <c r="F74" s="23"/>
      <c r="G74" s="23"/>
      <c r="H74" s="23"/>
      <c r="I74" s="141"/>
      <c r="J74" s="23"/>
      <c r="K74" s="23"/>
      <c r="L74" s="21"/>
    </row>
    <row r="75" s="2" customFormat="1" ht="16.5" customHeight="1">
      <c r="A75" s="40"/>
      <c r="B75" s="41"/>
      <c r="C75" s="42"/>
      <c r="D75" s="42"/>
      <c r="E75" s="183" t="s">
        <v>989</v>
      </c>
      <c r="F75" s="42"/>
      <c r="G75" s="42"/>
      <c r="H75" s="42"/>
      <c r="I75" s="150"/>
      <c r="J75" s="42"/>
      <c r="K75" s="42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145</v>
      </c>
      <c r="D76" s="42"/>
      <c r="E76" s="42"/>
      <c r="F76" s="42"/>
      <c r="G76" s="42"/>
      <c r="H76" s="42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2" t="str">
        <f>E11</f>
        <v>Č41 - Materiál užitý ŽST Most</v>
      </c>
      <c r="F77" s="42"/>
      <c r="G77" s="42"/>
      <c r="H77" s="42"/>
      <c r="I77" s="150"/>
      <c r="J77" s="42"/>
      <c r="K77" s="42"/>
      <c r="L77" s="15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F14</f>
        <v>ŽST Klášterec nad Ohří</v>
      </c>
      <c r="G79" s="42"/>
      <c r="H79" s="42"/>
      <c r="I79" s="153" t="s">
        <v>24</v>
      </c>
      <c r="J79" s="75" t="str">
        <f>IF(J14="","",J14)</f>
        <v>7. 5. 2020</v>
      </c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50"/>
      <c r="J80" s="42"/>
      <c r="K80" s="42"/>
      <c r="L80" s="15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30</v>
      </c>
      <c r="D81" s="42"/>
      <c r="E81" s="42"/>
      <c r="F81" s="28" t="str">
        <f>E17</f>
        <v>Správa železnic s.o., OŘ UNL, ST Most</v>
      </c>
      <c r="G81" s="42"/>
      <c r="H81" s="42"/>
      <c r="I81" s="153" t="s">
        <v>38</v>
      </c>
      <c r="J81" s="38" t="str">
        <f>E23</f>
        <v xml:space="preserve"> </v>
      </c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3" t="s">
        <v>36</v>
      </c>
      <c r="D82" s="42"/>
      <c r="E82" s="42"/>
      <c r="F82" s="28" t="str">
        <f>IF(E20="","",E20)</f>
        <v>Vyplň údaj</v>
      </c>
      <c r="G82" s="42"/>
      <c r="H82" s="42"/>
      <c r="I82" s="153" t="s">
        <v>42</v>
      </c>
      <c r="J82" s="38" t="str">
        <f>E26</f>
        <v>Ing. Horák Jiří, horak@szdc.cz, +420 602155923</v>
      </c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202"/>
      <c r="B84" s="203"/>
      <c r="C84" s="204" t="s">
        <v>158</v>
      </c>
      <c r="D84" s="205" t="s">
        <v>65</v>
      </c>
      <c r="E84" s="205" t="s">
        <v>61</v>
      </c>
      <c r="F84" s="205" t="s">
        <v>62</v>
      </c>
      <c r="G84" s="205" t="s">
        <v>159</v>
      </c>
      <c r="H84" s="205" t="s">
        <v>160</v>
      </c>
      <c r="I84" s="206" t="s">
        <v>161</v>
      </c>
      <c r="J84" s="205" t="s">
        <v>152</v>
      </c>
      <c r="K84" s="207" t="s">
        <v>162</v>
      </c>
      <c r="L84" s="208"/>
      <c r="M84" s="95" t="s">
        <v>39</v>
      </c>
      <c r="N84" s="96" t="s">
        <v>50</v>
      </c>
      <c r="O84" s="96" t="s">
        <v>163</v>
      </c>
      <c r="P84" s="96" t="s">
        <v>164</v>
      </c>
      <c r="Q84" s="96" t="s">
        <v>165</v>
      </c>
      <c r="R84" s="96" t="s">
        <v>166</v>
      </c>
      <c r="S84" s="96" t="s">
        <v>167</v>
      </c>
      <c r="T84" s="96" t="s">
        <v>168</v>
      </c>
      <c r="U84" s="97" t="s">
        <v>169</v>
      </c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</row>
    <row r="85" s="2" customFormat="1" ht="22.8" customHeight="1">
      <c r="A85" s="40"/>
      <c r="B85" s="41"/>
      <c r="C85" s="102" t="s">
        <v>170</v>
      </c>
      <c r="D85" s="42"/>
      <c r="E85" s="42"/>
      <c r="F85" s="42"/>
      <c r="G85" s="42"/>
      <c r="H85" s="42"/>
      <c r="I85" s="150"/>
      <c r="J85" s="209">
        <f>BK85</f>
        <v>0</v>
      </c>
      <c r="K85" s="42"/>
      <c r="L85" s="46"/>
      <c r="M85" s="98"/>
      <c r="N85" s="210"/>
      <c r="O85" s="99"/>
      <c r="P85" s="211">
        <f>SUM(P86:P100)</f>
        <v>0</v>
      </c>
      <c r="Q85" s="99"/>
      <c r="R85" s="211">
        <f>SUM(R86:R100)</f>
        <v>9.4499999999999993</v>
      </c>
      <c r="S85" s="99"/>
      <c r="T85" s="211">
        <f>SUM(T86:T100)</f>
        <v>0</v>
      </c>
      <c r="U85" s="10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79</v>
      </c>
      <c r="AU85" s="18" t="s">
        <v>153</v>
      </c>
      <c r="BK85" s="212">
        <f>SUM(BK86:BK100)</f>
        <v>0</v>
      </c>
    </row>
    <row r="86" s="2" customFormat="1" ht="21.75" customHeight="1">
      <c r="A86" s="40"/>
      <c r="B86" s="41"/>
      <c r="C86" s="280" t="s">
        <v>87</v>
      </c>
      <c r="D86" s="280" t="s">
        <v>284</v>
      </c>
      <c r="E86" s="281" t="s">
        <v>991</v>
      </c>
      <c r="F86" s="282" t="s">
        <v>464</v>
      </c>
      <c r="G86" s="283" t="s">
        <v>131</v>
      </c>
      <c r="H86" s="284">
        <v>1340</v>
      </c>
      <c r="I86" s="285"/>
      <c r="J86" s="286">
        <f>ROUND(I86*H86,2)</f>
        <v>0</v>
      </c>
      <c r="K86" s="282" t="s">
        <v>180</v>
      </c>
      <c r="L86" s="287"/>
      <c r="M86" s="288" t="s">
        <v>39</v>
      </c>
      <c r="N86" s="289" t="s">
        <v>53</v>
      </c>
      <c r="O86" s="87"/>
      <c r="P86" s="238">
        <f>O86*H86</f>
        <v>0</v>
      </c>
      <c r="Q86" s="238">
        <v>0</v>
      </c>
      <c r="R86" s="238">
        <f>Q86*H86</f>
        <v>0</v>
      </c>
      <c r="S86" s="238">
        <v>0</v>
      </c>
      <c r="T86" s="238">
        <f>S86*H86</f>
        <v>0</v>
      </c>
      <c r="U86" s="239" t="s">
        <v>39</v>
      </c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40" t="s">
        <v>245</v>
      </c>
      <c r="AT86" s="240" t="s">
        <v>284</v>
      </c>
      <c r="AU86" s="240" t="s">
        <v>80</v>
      </c>
      <c r="AY86" s="18" t="s">
        <v>173</v>
      </c>
      <c r="BE86" s="241">
        <f>IF(N86="základní",J86,0)</f>
        <v>0</v>
      </c>
      <c r="BF86" s="241">
        <f>IF(N86="snížená",J86,0)</f>
        <v>0</v>
      </c>
      <c r="BG86" s="241">
        <f>IF(N86="zákl. přenesená",J86,0)</f>
        <v>0</v>
      </c>
      <c r="BH86" s="241">
        <f>IF(N86="sníž. přenesená",J86,0)</f>
        <v>0</v>
      </c>
      <c r="BI86" s="241">
        <f>IF(N86="nulová",J86,0)</f>
        <v>0</v>
      </c>
      <c r="BJ86" s="18" t="s">
        <v>181</v>
      </c>
      <c r="BK86" s="241">
        <f>ROUND(I86*H86,2)</f>
        <v>0</v>
      </c>
      <c r="BL86" s="18" t="s">
        <v>181</v>
      </c>
      <c r="BM86" s="240" t="s">
        <v>992</v>
      </c>
    </row>
    <row r="87" s="2" customFormat="1">
      <c r="A87" s="40"/>
      <c r="B87" s="41"/>
      <c r="C87" s="42"/>
      <c r="D87" s="242" t="s">
        <v>183</v>
      </c>
      <c r="E87" s="42"/>
      <c r="F87" s="243" t="s">
        <v>464</v>
      </c>
      <c r="G87" s="42"/>
      <c r="H87" s="42"/>
      <c r="I87" s="150"/>
      <c r="J87" s="42"/>
      <c r="K87" s="42"/>
      <c r="L87" s="46"/>
      <c r="M87" s="244"/>
      <c r="N87" s="245"/>
      <c r="O87" s="87"/>
      <c r="P87" s="87"/>
      <c r="Q87" s="87"/>
      <c r="R87" s="87"/>
      <c r="S87" s="87"/>
      <c r="T87" s="87"/>
      <c r="U87" s="88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183</v>
      </c>
      <c r="AU87" s="18" t="s">
        <v>80</v>
      </c>
    </row>
    <row r="88" s="2" customFormat="1">
      <c r="A88" s="40"/>
      <c r="B88" s="41"/>
      <c r="C88" s="42"/>
      <c r="D88" s="242" t="s">
        <v>187</v>
      </c>
      <c r="E88" s="42"/>
      <c r="F88" s="246" t="s">
        <v>466</v>
      </c>
      <c r="G88" s="42"/>
      <c r="H88" s="42"/>
      <c r="I88" s="150"/>
      <c r="J88" s="42"/>
      <c r="K88" s="42"/>
      <c r="L88" s="46"/>
      <c r="M88" s="244"/>
      <c r="N88" s="245"/>
      <c r="O88" s="87"/>
      <c r="P88" s="87"/>
      <c r="Q88" s="87"/>
      <c r="R88" s="87"/>
      <c r="S88" s="87"/>
      <c r="T88" s="87"/>
      <c r="U88" s="88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187</v>
      </c>
      <c r="AU88" s="18" t="s">
        <v>80</v>
      </c>
    </row>
    <row r="89" s="13" customFormat="1">
      <c r="A89" s="13"/>
      <c r="B89" s="247"/>
      <c r="C89" s="248"/>
      <c r="D89" s="242" t="s">
        <v>189</v>
      </c>
      <c r="E89" s="249" t="s">
        <v>39</v>
      </c>
      <c r="F89" s="250" t="s">
        <v>467</v>
      </c>
      <c r="G89" s="248"/>
      <c r="H89" s="251">
        <v>1340</v>
      </c>
      <c r="I89" s="252"/>
      <c r="J89" s="248"/>
      <c r="K89" s="248"/>
      <c r="L89" s="253"/>
      <c r="M89" s="254"/>
      <c r="N89" s="255"/>
      <c r="O89" s="255"/>
      <c r="P89" s="255"/>
      <c r="Q89" s="255"/>
      <c r="R89" s="255"/>
      <c r="S89" s="255"/>
      <c r="T89" s="255"/>
      <c r="U89" s="256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57" t="s">
        <v>189</v>
      </c>
      <c r="AU89" s="257" t="s">
        <v>80</v>
      </c>
      <c r="AV89" s="13" t="s">
        <v>89</v>
      </c>
      <c r="AW89" s="13" t="s">
        <v>4</v>
      </c>
      <c r="AX89" s="13" t="s">
        <v>80</v>
      </c>
      <c r="AY89" s="257" t="s">
        <v>173</v>
      </c>
    </row>
    <row r="90" s="14" customFormat="1">
      <c r="A90" s="14"/>
      <c r="B90" s="258"/>
      <c r="C90" s="259"/>
      <c r="D90" s="242" t="s">
        <v>189</v>
      </c>
      <c r="E90" s="260" t="s">
        <v>129</v>
      </c>
      <c r="F90" s="261" t="s">
        <v>191</v>
      </c>
      <c r="G90" s="259"/>
      <c r="H90" s="262">
        <v>1340</v>
      </c>
      <c r="I90" s="263"/>
      <c r="J90" s="259"/>
      <c r="K90" s="259"/>
      <c r="L90" s="264"/>
      <c r="M90" s="265"/>
      <c r="N90" s="266"/>
      <c r="O90" s="266"/>
      <c r="P90" s="266"/>
      <c r="Q90" s="266"/>
      <c r="R90" s="266"/>
      <c r="S90" s="266"/>
      <c r="T90" s="266"/>
      <c r="U90" s="267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68" t="s">
        <v>189</v>
      </c>
      <c r="AU90" s="268" t="s">
        <v>80</v>
      </c>
      <c r="AV90" s="14" t="s">
        <v>181</v>
      </c>
      <c r="AW90" s="14" t="s">
        <v>4</v>
      </c>
      <c r="AX90" s="14" t="s">
        <v>87</v>
      </c>
      <c r="AY90" s="268" t="s">
        <v>173</v>
      </c>
    </row>
    <row r="91" s="2" customFormat="1" ht="16.5" customHeight="1">
      <c r="A91" s="40"/>
      <c r="B91" s="41"/>
      <c r="C91" s="280" t="s">
        <v>89</v>
      </c>
      <c r="D91" s="280" t="s">
        <v>284</v>
      </c>
      <c r="E91" s="281" t="s">
        <v>993</v>
      </c>
      <c r="F91" s="282" t="s">
        <v>470</v>
      </c>
      <c r="G91" s="283" t="s">
        <v>135</v>
      </c>
      <c r="H91" s="284">
        <v>1410</v>
      </c>
      <c r="I91" s="285"/>
      <c r="J91" s="286">
        <f>ROUND(I91*H91,2)</f>
        <v>0</v>
      </c>
      <c r="K91" s="282" t="s">
        <v>39</v>
      </c>
      <c r="L91" s="287"/>
      <c r="M91" s="288" t="s">
        <v>39</v>
      </c>
      <c r="N91" s="289" t="s">
        <v>53</v>
      </c>
      <c r="O91" s="87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8">
        <f>S91*H91</f>
        <v>0</v>
      </c>
      <c r="U91" s="239" t="s">
        <v>39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0" t="s">
        <v>245</v>
      </c>
      <c r="AT91" s="240" t="s">
        <v>284</v>
      </c>
      <c r="AU91" s="240" t="s">
        <v>80</v>
      </c>
      <c r="AY91" s="18" t="s">
        <v>173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181</v>
      </c>
      <c r="BK91" s="241">
        <f>ROUND(I91*H91,2)</f>
        <v>0</v>
      </c>
      <c r="BL91" s="18" t="s">
        <v>181</v>
      </c>
      <c r="BM91" s="240" t="s">
        <v>994</v>
      </c>
    </row>
    <row r="92" s="2" customFormat="1">
      <c r="A92" s="40"/>
      <c r="B92" s="41"/>
      <c r="C92" s="42"/>
      <c r="D92" s="242" t="s">
        <v>183</v>
      </c>
      <c r="E92" s="42"/>
      <c r="F92" s="243" t="s">
        <v>470</v>
      </c>
      <c r="G92" s="42"/>
      <c r="H92" s="42"/>
      <c r="I92" s="150"/>
      <c r="J92" s="42"/>
      <c r="K92" s="42"/>
      <c r="L92" s="46"/>
      <c r="M92" s="244"/>
      <c r="N92" s="245"/>
      <c r="O92" s="87"/>
      <c r="P92" s="87"/>
      <c r="Q92" s="87"/>
      <c r="R92" s="87"/>
      <c r="S92" s="87"/>
      <c r="T92" s="87"/>
      <c r="U92" s="88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183</v>
      </c>
      <c r="AU92" s="18" t="s">
        <v>80</v>
      </c>
    </row>
    <row r="93" s="2" customFormat="1">
      <c r="A93" s="40"/>
      <c r="B93" s="41"/>
      <c r="C93" s="42"/>
      <c r="D93" s="242" t="s">
        <v>187</v>
      </c>
      <c r="E93" s="42"/>
      <c r="F93" s="246" t="s">
        <v>466</v>
      </c>
      <c r="G93" s="42"/>
      <c r="H93" s="42"/>
      <c r="I93" s="150"/>
      <c r="J93" s="42"/>
      <c r="K93" s="42"/>
      <c r="L93" s="46"/>
      <c r="M93" s="244"/>
      <c r="N93" s="245"/>
      <c r="O93" s="87"/>
      <c r="P93" s="87"/>
      <c r="Q93" s="87"/>
      <c r="R93" s="87"/>
      <c r="S93" s="87"/>
      <c r="T93" s="87"/>
      <c r="U93" s="88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187</v>
      </c>
      <c r="AU93" s="18" t="s">
        <v>80</v>
      </c>
    </row>
    <row r="94" s="13" customFormat="1">
      <c r="A94" s="13"/>
      <c r="B94" s="247"/>
      <c r="C94" s="248"/>
      <c r="D94" s="242" t="s">
        <v>189</v>
      </c>
      <c r="E94" s="249" t="s">
        <v>39</v>
      </c>
      <c r="F94" s="250" t="s">
        <v>995</v>
      </c>
      <c r="G94" s="248"/>
      <c r="H94" s="251">
        <v>1410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5"/>
      <c r="U94" s="256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7" t="s">
        <v>189</v>
      </c>
      <c r="AU94" s="257" t="s">
        <v>80</v>
      </c>
      <c r="AV94" s="13" t="s">
        <v>89</v>
      </c>
      <c r="AW94" s="13" t="s">
        <v>41</v>
      </c>
      <c r="AX94" s="13" t="s">
        <v>80</v>
      </c>
      <c r="AY94" s="257" t="s">
        <v>173</v>
      </c>
    </row>
    <row r="95" s="14" customFormat="1">
      <c r="A95" s="14"/>
      <c r="B95" s="258"/>
      <c r="C95" s="259"/>
      <c r="D95" s="242" t="s">
        <v>189</v>
      </c>
      <c r="E95" s="260" t="s">
        <v>133</v>
      </c>
      <c r="F95" s="261" t="s">
        <v>191</v>
      </c>
      <c r="G95" s="259"/>
      <c r="H95" s="262">
        <v>1410</v>
      </c>
      <c r="I95" s="263"/>
      <c r="J95" s="259"/>
      <c r="K95" s="259"/>
      <c r="L95" s="264"/>
      <c r="M95" s="265"/>
      <c r="N95" s="266"/>
      <c r="O95" s="266"/>
      <c r="P95" s="266"/>
      <c r="Q95" s="266"/>
      <c r="R95" s="266"/>
      <c r="S95" s="266"/>
      <c r="T95" s="266"/>
      <c r="U95" s="267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8" t="s">
        <v>189</v>
      </c>
      <c r="AU95" s="268" t="s">
        <v>80</v>
      </c>
      <c r="AV95" s="14" t="s">
        <v>181</v>
      </c>
      <c r="AW95" s="14" t="s">
        <v>41</v>
      </c>
      <c r="AX95" s="14" t="s">
        <v>87</v>
      </c>
      <c r="AY95" s="268" t="s">
        <v>173</v>
      </c>
    </row>
    <row r="96" s="2" customFormat="1" ht="21.75" customHeight="1">
      <c r="A96" s="40"/>
      <c r="B96" s="41"/>
      <c r="C96" s="280" t="s">
        <v>199</v>
      </c>
      <c r="D96" s="280" t="s">
        <v>284</v>
      </c>
      <c r="E96" s="281" t="s">
        <v>355</v>
      </c>
      <c r="F96" s="282" t="s">
        <v>356</v>
      </c>
      <c r="G96" s="283" t="s">
        <v>131</v>
      </c>
      <c r="H96" s="284">
        <v>1</v>
      </c>
      <c r="I96" s="285"/>
      <c r="J96" s="286">
        <f>ROUND(I96*H96,2)</f>
        <v>0</v>
      </c>
      <c r="K96" s="282" t="s">
        <v>180</v>
      </c>
      <c r="L96" s="287"/>
      <c r="M96" s="288" t="s">
        <v>39</v>
      </c>
      <c r="N96" s="289" t="s">
        <v>53</v>
      </c>
      <c r="O96" s="87"/>
      <c r="P96" s="238">
        <f>O96*H96</f>
        <v>0</v>
      </c>
      <c r="Q96" s="238">
        <v>9.4499999999999993</v>
      </c>
      <c r="R96" s="238">
        <f>Q96*H96</f>
        <v>9.4499999999999993</v>
      </c>
      <c r="S96" s="238">
        <v>0</v>
      </c>
      <c r="T96" s="238">
        <f>S96*H96</f>
        <v>0</v>
      </c>
      <c r="U96" s="239" t="s">
        <v>39</v>
      </c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0" t="s">
        <v>245</v>
      </c>
      <c r="AT96" s="240" t="s">
        <v>284</v>
      </c>
      <c r="AU96" s="240" t="s">
        <v>80</v>
      </c>
      <c r="AY96" s="18" t="s">
        <v>173</v>
      </c>
      <c r="BE96" s="241">
        <f>IF(N96="základní",J96,0)</f>
        <v>0</v>
      </c>
      <c r="BF96" s="241">
        <f>IF(N96="snížená",J96,0)</f>
        <v>0</v>
      </c>
      <c r="BG96" s="241">
        <f>IF(N96="zákl. přenesená",J96,0)</f>
        <v>0</v>
      </c>
      <c r="BH96" s="241">
        <f>IF(N96="sníž. přenesená",J96,0)</f>
        <v>0</v>
      </c>
      <c r="BI96" s="241">
        <f>IF(N96="nulová",J96,0)</f>
        <v>0</v>
      </c>
      <c r="BJ96" s="18" t="s">
        <v>181</v>
      </c>
      <c r="BK96" s="241">
        <f>ROUND(I96*H96,2)</f>
        <v>0</v>
      </c>
      <c r="BL96" s="18" t="s">
        <v>181</v>
      </c>
      <c r="BM96" s="240" t="s">
        <v>996</v>
      </c>
    </row>
    <row r="97" s="2" customFormat="1">
      <c r="A97" s="40"/>
      <c r="B97" s="41"/>
      <c r="C97" s="42"/>
      <c r="D97" s="242" t="s">
        <v>183</v>
      </c>
      <c r="E97" s="42"/>
      <c r="F97" s="243" t="s">
        <v>356</v>
      </c>
      <c r="G97" s="42"/>
      <c r="H97" s="42"/>
      <c r="I97" s="150"/>
      <c r="J97" s="42"/>
      <c r="K97" s="42"/>
      <c r="L97" s="46"/>
      <c r="M97" s="244"/>
      <c r="N97" s="245"/>
      <c r="O97" s="87"/>
      <c r="P97" s="87"/>
      <c r="Q97" s="87"/>
      <c r="R97" s="87"/>
      <c r="S97" s="87"/>
      <c r="T97" s="87"/>
      <c r="U97" s="88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183</v>
      </c>
      <c r="AU97" s="18" t="s">
        <v>80</v>
      </c>
    </row>
    <row r="98" s="2" customFormat="1">
      <c r="A98" s="40"/>
      <c r="B98" s="41"/>
      <c r="C98" s="42"/>
      <c r="D98" s="242" t="s">
        <v>187</v>
      </c>
      <c r="E98" s="42"/>
      <c r="F98" s="246" t="s">
        <v>358</v>
      </c>
      <c r="G98" s="42"/>
      <c r="H98" s="42"/>
      <c r="I98" s="150"/>
      <c r="J98" s="42"/>
      <c r="K98" s="42"/>
      <c r="L98" s="46"/>
      <c r="M98" s="244"/>
      <c r="N98" s="245"/>
      <c r="O98" s="87"/>
      <c r="P98" s="87"/>
      <c r="Q98" s="87"/>
      <c r="R98" s="87"/>
      <c r="S98" s="87"/>
      <c r="T98" s="87"/>
      <c r="U98" s="88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187</v>
      </c>
      <c r="AU98" s="18" t="s">
        <v>80</v>
      </c>
    </row>
    <row r="99" s="13" customFormat="1">
      <c r="A99" s="13"/>
      <c r="B99" s="247"/>
      <c r="C99" s="248"/>
      <c r="D99" s="242" t="s">
        <v>189</v>
      </c>
      <c r="E99" s="249" t="s">
        <v>39</v>
      </c>
      <c r="F99" s="250" t="s">
        <v>359</v>
      </c>
      <c r="G99" s="248"/>
      <c r="H99" s="251">
        <v>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5"/>
      <c r="U99" s="256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7" t="s">
        <v>189</v>
      </c>
      <c r="AU99" s="257" t="s">
        <v>80</v>
      </c>
      <c r="AV99" s="13" t="s">
        <v>89</v>
      </c>
      <c r="AW99" s="13" t="s">
        <v>41</v>
      </c>
      <c r="AX99" s="13" t="s">
        <v>80</v>
      </c>
      <c r="AY99" s="257" t="s">
        <v>173</v>
      </c>
    </row>
    <row r="100" s="14" customFormat="1">
      <c r="A100" s="14"/>
      <c r="B100" s="258"/>
      <c r="C100" s="259"/>
      <c r="D100" s="242" t="s">
        <v>189</v>
      </c>
      <c r="E100" s="260" t="s">
        <v>39</v>
      </c>
      <c r="F100" s="261" t="s">
        <v>191</v>
      </c>
      <c r="G100" s="259"/>
      <c r="H100" s="262">
        <v>1</v>
      </c>
      <c r="I100" s="263"/>
      <c r="J100" s="259"/>
      <c r="K100" s="259"/>
      <c r="L100" s="264"/>
      <c r="M100" s="300"/>
      <c r="N100" s="301"/>
      <c r="O100" s="301"/>
      <c r="P100" s="301"/>
      <c r="Q100" s="301"/>
      <c r="R100" s="301"/>
      <c r="S100" s="301"/>
      <c r="T100" s="301"/>
      <c r="U100" s="302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8" t="s">
        <v>189</v>
      </c>
      <c r="AU100" s="268" t="s">
        <v>80</v>
      </c>
      <c r="AV100" s="14" t="s">
        <v>181</v>
      </c>
      <c r="AW100" s="14" t="s">
        <v>41</v>
      </c>
      <c r="AX100" s="14" t="s">
        <v>87</v>
      </c>
      <c r="AY100" s="268" t="s">
        <v>173</v>
      </c>
    </row>
    <row r="101" s="2" customFormat="1" ht="6.96" customHeight="1">
      <c r="A101" s="40"/>
      <c r="B101" s="62"/>
      <c r="C101" s="63"/>
      <c r="D101" s="63"/>
      <c r="E101" s="63"/>
      <c r="F101" s="63"/>
      <c r="G101" s="63"/>
      <c r="H101" s="63"/>
      <c r="I101" s="179"/>
      <c r="J101" s="63"/>
      <c r="K101" s="63"/>
      <c r="L101" s="46"/>
      <c r="M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</sheetData>
  <sheetProtection sheet="1" autoFilter="0" formatColumns="0" formatRows="0" objects="1" scenarios="1" spinCount="100000" saltValue="GaWLL+GSs6WdhjDdsEIDVRhOUDkWK2KnnXyn5P3pyoCICVMkynSzsOsPaxJXkWky7jKuNxsk70eo1ROisMeH6A==" hashValue="xbMS2RT6D3F1UtbR3/eye43esn/Pdc5uR056r2iexkWZADWykOn+TWOjcLCJIoCSAppXpFAyEmuFaRJpVZDR0w==" algorithmName="SHA-512" password="CDD6"/>
  <autoFilter ref="C84:K1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3"/>
      <c r="C3" s="144"/>
      <c r="D3" s="144"/>
      <c r="E3" s="144"/>
      <c r="F3" s="144"/>
      <c r="G3" s="144"/>
      <c r="H3" s="21"/>
    </row>
    <row r="4" s="1" customFormat="1" ht="24.96" customHeight="1">
      <c r="B4" s="21"/>
      <c r="C4" s="146" t="s">
        <v>997</v>
      </c>
      <c r="H4" s="21"/>
    </row>
    <row r="5" s="1" customFormat="1" ht="12" customHeight="1">
      <c r="B5" s="21"/>
      <c r="C5" s="308" t="s">
        <v>13</v>
      </c>
      <c r="D5" s="157" t="s">
        <v>14</v>
      </c>
      <c r="E5" s="1"/>
      <c r="F5" s="1"/>
      <c r="H5" s="21"/>
    </row>
    <row r="6" s="1" customFormat="1" ht="36.96" customHeight="1">
      <c r="B6" s="21"/>
      <c r="C6" s="309" t="s">
        <v>16</v>
      </c>
      <c r="D6" s="310" t="s">
        <v>17</v>
      </c>
      <c r="E6" s="1"/>
      <c r="F6" s="1"/>
      <c r="H6" s="21"/>
    </row>
    <row r="7" s="1" customFormat="1" ht="16.5" customHeight="1">
      <c r="B7" s="21"/>
      <c r="C7" s="148" t="s">
        <v>24</v>
      </c>
      <c r="D7" s="154" t="str">
        <f>'Rekapitulace zakázky'!AN8</f>
        <v>7. 5. 2020</v>
      </c>
      <c r="H7" s="21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202"/>
      <c r="B9" s="311"/>
      <c r="C9" s="312" t="s">
        <v>61</v>
      </c>
      <c r="D9" s="313" t="s">
        <v>62</v>
      </c>
      <c r="E9" s="313" t="s">
        <v>159</v>
      </c>
      <c r="F9" s="314" t="s">
        <v>998</v>
      </c>
      <c r="G9" s="202"/>
      <c r="H9" s="311"/>
    </row>
    <row r="10" s="2" customFormat="1" ht="26.4" customHeight="1">
      <c r="A10" s="40"/>
      <c r="B10" s="46"/>
      <c r="C10" s="315" t="s">
        <v>999</v>
      </c>
      <c r="D10" s="315" t="s">
        <v>85</v>
      </c>
      <c r="E10" s="40"/>
      <c r="F10" s="40"/>
      <c r="G10" s="40"/>
      <c r="H10" s="46"/>
    </row>
    <row r="11" s="2" customFormat="1" ht="16.8" customHeight="1">
      <c r="A11" s="40"/>
      <c r="B11" s="46"/>
      <c r="C11" s="316" t="s">
        <v>114</v>
      </c>
      <c r="D11" s="317" t="s">
        <v>115</v>
      </c>
      <c r="E11" s="318" t="s">
        <v>116</v>
      </c>
      <c r="F11" s="319">
        <v>1230.6469999999999</v>
      </c>
      <c r="G11" s="40"/>
      <c r="H11" s="46"/>
    </row>
    <row r="12" s="2" customFormat="1" ht="16.8" customHeight="1">
      <c r="A12" s="40"/>
      <c r="B12" s="46"/>
      <c r="C12" s="320" t="s">
        <v>39</v>
      </c>
      <c r="D12" s="320" t="s">
        <v>239</v>
      </c>
      <c r="E12" s="18" t="s">
        <v>39</v>
      </c>
      <c r="F12" s="321">
        <v>30</v>
      </c>
      <c r="G12" s="40"/>
      <c r="H12" s="46"/>
    </row>
    <row r="13" s="2" customFormat="1" ht="16.8" customHeight="1">
      <c r="A13" s="40"/>
      <c r="B13" s="46"/>
      <c r="C13" s="320" t="s">
        <v>39</v>
      </c>
      <c r="D13" s="320" t="s">
        <v>240</v>
      </c>
      <c r="E13" s="18" t="s">
        <v>39</v>
      </c>
      <c r="F13" s="321">
        <v>6.7910000000000004</v>
      </c>
      <c r="G13" s="40"/>
      <c r="H13" s="46"/>
    </row>
    <row r="14" s="2" customFormat="1" ht="16.8" customHeight="1">
      <c r="A14" s="40"/>
      <c r="B14" s="46"/>
      <c r="C14" s="320" t="s">
        <v>39</v>
      </c>
      <c r="D14" s="320" t="s">
        <v>242</v>
      </c>
      <c r="E14" s="18" t="s">
        <v>39</v>
      </c>
      <c r="F14" s="321">
        <v>574.63199999999995</v>
      </c>
      <c r="G14" s="40"/>
      <c r="H14" s="46"/>
    </row>
    <row r="15" s="2" customFormat="1" ht="16.8" customHeight="1">
      <c r="A15" s="40"/>
      <c r="B15" s="46"/>
      <c r="C15" s="320" t="s">
        <v>39</v>
      </c>
      <c r="D15" s="320" t="s">
        <v>212</v>
      </c>
      <c r="E15" s="18" t="s">
        <v>39</v>
      </c>
      <c r="F15" s="321">
        <v>16.242000000000001</v>
      </c>
      <c r="G15" s="40"/>
      <c r="H15" s="46"/>
    </row>
    <row r="16" s="2" customFormat="1" ht="16.8" customHeight="1">
      <c r="A16" s="40"/>
      <c r="B16" s="46"/>
      <c r="C16" s="320" t="s">
        <v>39</v>
      </c>
      <c r="D16" s="320" t="s">
        <v>213</v>
      </c>
      <c r="E16" s="18" t="s">
        <v>39</v>
      </c>
      <c r="F16" s="321">
        <v>13.811999999999999</v>
      </c>
      <c r="G16" s="40"/>
      <c r="H16" s="46"/>
    </row>
    <row r="17" s="2" customFormat="1" ht="16.8" customHeight="1">
      <c r="A17" s="40"/>
      <c r="B17" s="46"/>
      <c r="C17" s="320" t="s">
        <v>39</v>
      </c>
      <c r="D17" s="320" t="s">
        <v>243</v>
      </c>
      <c r="E17" s="18" t="s">
        <v>39</v>
      </c>
      <c r="F17" s="321">
        <v>569.66399999999999</v>
      </c>
      <c r="G17" s="40"/>
      <c r="H17" s="46"/>
    </row>
    <row r="18" s="2" customFormat="1" ht="16.8" customHeight="1">
      <c r="A18" s="40"/>
      <c r="B18" s="46"/>
      <c r="C18" s="320" t="s">
        <v>39</v>
      </c>
      <c r="D18" s="320" t="s">
        <v>214</v>
      </c>
      <c r="E18" s="18" t="s">
        <v>39</v>
      </c>
      <c r="F18" s="321">
        <v>14.706</v>
      </c>
      <c r="G18" s="40"/>
      <c r="H18" s="46"/>
    </row>
    <row r="19" s="2" customFormat="1" ht="16.8" customHeight="1">
      <c r="A19" s="40"/>
      <c r="B19" s="46"/>
      <c r="C19" s="320" t="s">
        <v>39</v>
      </c>
      <c r="D19" s="320" t="s">
        <v>244</v>
      </c>
      <c r="E19" s="18" t="s">
        <v>39</v>
      </c>
      <c r="F19" s="321">
        <v>4.7999999999999998</v>
      </c>
      <c r="G19" s="40"/>
      <c r="H19" s="46"/>
    </row>
    <row r="20" s="2" customFormat="1" ht="16.8" customHeight="1">
      <c r="A20" s="40"/>
      <c r="B20" s="46"/>
      <c r="C20" s="320" t="s">
        <v>114</v>
      </c>
      <c r="D20" s="320" t="s">
        <v>191</v>
      </c>
      <c r="E20" s="18" t="s">
        <v>39</v>
      </c>
      <c r="F20" s="321">
        <v>1230.6469999999999</v>
      </c>
      <c r="G20" s="40"/>
      <c r="H20" s="46"/>
    </row>
    <row r="21" s="2" customFormat="1" ht="16.8" customHeight="1">
      <c r="A21" s="40"/>
      <c r="B21" s="46"/>
      <c r="C21" s="322" t="s">
        <v>1000</v>
      </c>
      <c r="D21" s="40"/>
      <c r="E21" s="40"/>
      <c r="F21" s="40"/>
      <c r="G21" s="40"/>
      <c r="H21" s="46"/>
    </row>
    <row r="22" s="2" customFormat="1" ht="16.8" customHeight="1">
      <c r="A22" s="40"/>
      <c r="B22" s="46"/>
      <c r="C22" s="320" t="s">
        <v>233</v>
      </c>
      <c r="D22" s="320" t="s">
        <v>234</v>
      </c>
      <c r="E22" s="18" t="s">
        <v>116</v>
      </c>
      <c r="F22" s="321">
        <v>1230.6469999999999</v>
      </c>
      <c r="G22" s="40"/>
      <c r="H22" s="46"/>
    </row>
    <row r="23" s="2" customFormat="1">
      <c r="A23" s="40"/>
      <c r="B23" s="46"/>
      <c r="C23" s="320" t="s">
        <v>673</v>
      </c>
      <c r="D23" s="320" t="s">
        <v>674</v>
      </c>
      <c r="E23" s="18" t="s">
        <v>124</v>
      </c>
      <c r="F23" s="321">
        <v>2580.9479999999999</v>
      </c>
      <c r="G23" s="40"/>
      <c r="H23" s="46"/>
    </row>
    <row r="24" s="2" customFormat="1" ht="16.8" customHeight="1">
      <c r="A24" s="40"/>
      <c r="B24" s="46"/>
      <c r="C24" s="320" t="s">
        <v>285</v>
      </c>
      <c r="D24" s="320" t="s">
        <v>286</v>
      </c>
      <c r="E24" s="18" t="s">
        <v>124</v>
      </c>
      <c r="F24" s="321">
        <v>2091.413</v>
      </c>
      <c r="G24" s="40"/>
      <c r="H24" s="46"/>
    </row>
    <row r="25" s="2" customFormat="1" ht="16.8" customHeight="1">
      <c r="A25" s="40"/>
      <c r="B25" s="46"/>
      <c r="C25" s="316" t="s">
        <v>118</v>
      </c>
      <c r="D25" s="317" t="s">
        <v>119</v>
      </c>
      <c r="E25" s="318" t="s">
        <v>116</v>
      </c>
      <c r="F25" s="319">
        <v>30</v>
      </c>
      <c r="G25" s="40"/>
      <c r="H25" s="46"/>
    </row>
    <row r="26" s="2" customFormat="1" ht="16.8" customHeight="1">
      <c r="A26" s="40"/>
      <c r="B26" s="46"/>
      <c r="C26" s="320" t="s">
        <v>39</v>
      </c>
      <c r="D26" s="320" t="s">
        <v>250</v>
      </c>
      <c r="E26" s="18" t="s">
        <v>39</v>
      </c>
      <c r="F26" s="321">
        <v>30</v>
      </c>
      <c r="G26" s="40"/>
      <c r="H26" s="46"/>
    </row>
    <row r="27" s="2" customFormat="1" ht="16.8" customHeight="1">
      <c r="A27" s="40"/>
      <c r="B27" s="46"/>
      <c r="C27" s="320" t="s">
        <v>118</v>
      </c>
      <c r="D27" s="320" t="s">
        <v>191</v>
      </c>
      <c r="E27" s="18" t="s">
        <v>39</v>
      </c>
      <c r="F27" s="321">
        <v>30</v>
      </c>
      <c r="G27" s="40"/>
      <c r="H27" s="46"/>
    </row>
    <row r="28" s="2" customFormat="1" ht="16.8" customHeight="1">
      <c r="A28" s="40"/>
      <c r="B28" s="46"/>
      <c r="C28" s="322" t="s">
        <v>1000</v>
      </c>
      <c r="D28" s="40"/>
      <c r="E28" s="40"/>
      <c r="F28" s="40"/>
      <c r="G28" s="40"/>
      <c r="H28" s="46"/>
    </row>
    <row r="29" s="2" customFormat="1" ht="16.8" customHeight="1">
      <c r="A29" s="40"/>
      <c r="B29" s="46"/>
      <c r="C29" s="320" t="s">
        <v>246</v>
      </c>
      <c r="D29" s="320" t="s">
        <v>247</v>
      </c>
      <c r="E29" s="18" t="s">
        <v>116</v>
      </c>
      <c r="F29" s="321">
        <v>30</v>
      </c>
      <c r="G29" s="40"/>
      <c r="H29" s="46"/>
    </row>
    <row r="30" s="2" customFormat="1">
      <c r="A30" s="40"/>
      <c r="B30" s="46"/>
      <c r="C30" s="320" t="s">
        <v>673</v>
      </c>
      <c r="D30" s="320" t="s">
        <v>674</v>
      </c>
      <c r="E30" s="18" t="s">
        <v>124</v>
      </c>
      <c r="F30" s="321">
        <v>2580.9479999999999</v>
      </c>
      <c r="G30" s="40"/>
      <c r="H30" s="46"/>
    </row>
    <row r="31" s="2" customFormat="1" ht="16.8" customHeight="1">
      <c r="A31" s="40"/>
      <c r="B31" s="46"/>
      <c r="C31" s="320" t="s">
        <v>285</v>
      </c>
      <c r="D31" s="320" t="s">
        <v>286</v>
      </c>
      <c r="E31" s="18" t="s">
        <v>124</v>
      </c>
      <c r="F31" s="321">
        <v>2091.413</v>
      </c>
      <c r="G31" s="40"/>
      <c r="H31" s="46"/>
    </row>
    <row r="32" s="2" customFormat="1" ht="16.8" customHeight="1">
      <c r="A32" s="40"/>
      <c r="B32" s="46"/>
      <c r="C32" s="316" t="s">
        <v>142</v>
      </c>
      <c r="D32" s="317" t="s">
        <v>143</v>
      </c>
      <c r="E32" s="318" t="s">
        <v>124</v>
      </c>
      <c r="F32" s="319">
        <v>112</v>
      </c>
      <c r="G32" s="40"/>
      <c r="H32" s="46"/>
    </row>
    <row r="33" s="2" customFormat="1" ht="16.8" customHeight="1">
      <c r="A33" s="40"/>
      <c r="B33" s="46"/>
      <c r="C33" s="320" t="s">
        <v>39</v>
      </c>
      <c r="D33" s="320" t="s">
        <v>295</v>
      </c>
      <c r="E33" s="18" t="s">
        <v>39</v>
      </c>
      <c r="F33" s="321">
        <v>112</v>
      </c>
      <c r="G33" s="40"/>
      <c r="H33" s="46"/>
    </row>
    <row r="34" s="2" customFormat="1" ht="16.8" customHeight="1">
      <c r="A34" s="40"/>
      <c r="B34" s="46"/>
      <c r="C34" s="320" t="s">
        <v>142</v>
      </c>
      <c r="D34" s="320" t="s">
        <v>191</v>
      </c>
      <c r="E34" s="18" t="s">
        <v>39</v>
      </c>
      <c r="F34" s="321">
        <v>112</v>
      </c>
      <c r="G34" s="40"/>
      <c r="H34" s="46"/>
    </row>
    <row r="35" s="2" customFormat="1" ht="16.8" customHeight="1">
      <c r="A35" s="40"/>
      <c r="B35" s="46"/>
      <c r="C35" s="322" t="s">
        <v>1000</v>
      </c>
      <c r="D35" s="40"/>
      <c r="E35" s="40"/>
      <c r="F35" s="40"/>
      <c r="G35" s="40"/>
      <c r="H35" s="46"/>
    </row>
    <row r="36" s="2" customFormat="1" ht="16.8" customHeight="1">
      <c r="A36" s="40"/>
      <c r="B36" s="46"/>
      <c r="C36" s="320" t="s">
        <v>292</v>
      </c>
      <c r="D36" s="320" t="s">
        <v>293</v>
      </c>
      <c r="E36" s="18" t="s">
        <v>124</v>
      </c>
      <c r="F36" s="321">
        <v>112</v>
      </c>
      <c r="G36" s="40"/>
      <c r="H36" s="46"/>
    </row>
    <row r="37" s="2" customFormat="1">
      <c r="A37" s="40"/>
      <c r="B37" s="46"/>
      <c r="C37" s="320" t="s">
        <v>684</v>
      </c>
      <c r="D37" s="320" t="s">
        <v>685</v>
      </c>
      <c r="E37" s="18" t="s">
        <v>124</v>
      </c>
      <c r="F37" s="321">
        <v>2203.413</v>
      </c>
      <c r="G37" s="40"/>
      <c r="H37" s="46"/>
    </row>
    <row r="38" s="2" customFormat="1" ht="16.8" customHeight="1">
      <c r="A38" s="40"/>
      <c r="B38" s="46"/>
      <c r="C38" s="316" t="s">
        <v>278</v>
      </c>
      <c r="D38" s="317" t="s">
        <v>1001</v>
      </c>
      <c r="E38" s="318" t="s">
        <v>1002</v>
      </c>
      <c r="F38" s="319">
        <v>20</v>
      </c>
      <c r="G38" s="40"/>
      <c r="H38" s="46"/>
    </row>
    <row r="39" s="2" customFormat="1" ht="16.8" customHeight="1">
      <c r="A39" s="40"/>
      <c r="B39" s="46"/>
      <c r="C39" s="320" t="s">
        <v>39</v>
      </c>
      <c r="D39" s="320" t="s">
        <v>274</v>
      </c>
      <c r="E39" s="18" t="s">
        <v>39</v>
      </c>
      <c r="F39" s="321">
        <v>3</v>
      </c>
      <c r="G39" s="40"/>
      <c r="H39" s="46"/>
    </row>
    <row r="40" s="2" customFormat="1" ht="16.8" customHeight="1">
      <c r="A40" s="40"/>
      <c r="B40" s="46"/>
      <c r="C40" s="320" t="s">
        <v>39</v>
      </c>
      <c r="D40" s="320" t="s">
        <v>275</v>
      </c>
      <c r="E40" s="18" t="s">
        <v>39</v>
      </c>
      <c r="F40" s="321">
        <v>3</v>
      </c>
      <c r="G40" s="40"/>
      <c r="H40" s="46"/>
    </row>
    <row r="41" s="2" customFormat="1" ht="16.8" customHeight="1">
      <c r="A41" s="40"/>
      <c r="B41" s="46"/>
      <c r="C41" s="320" t="s">
        <v>39</v>
      </c>
      <c r="D41" s="320" t="s">
        <v>276</v>
      </c>
      <c r="E41" s="18" t="s">
        <v>39</v>
      </c>
      <c r="F41" s="321">
        <v>7</v>
      </c>
      <c r="G41" s="40"/>
      <c r="H41" s="46"/>
    </row>
    <row r="42" s="2" customFormat="1" ht="16.8" customHeight="1">
      <c r="A42" s="40"/>
      <c r="B42" s="46"/>
      <c r="C42" s="320" t="s">
        <v>39</v>
      </c>
      <c r="D42" s="320" t="s">
        <v>277</v>
      </c>
      <c r="E42" s="18" t="s">
        <v>39</v>
      </c>
      <c r="F42" s="321">
        <v>7</v>
      </c>
      <c r="G42" s="40"/>
      <c r="H42" s="46"/>
    </row>
    <row r="43" s="2" customFormat="1" ht="16.8" customHeight="1">
      <c r="A43" s="40"/>
      <c r="B43" s="46"/>
      <c r="C43" s="320" t="s">
        <v>278</v>
      </c>
      <c r="D43" s="320" t="s">
        <v>241</v>
      </c>
      <c r="E43" s="18" t="s">
        <v>39</v>
      </c>
      <c r="F43" s="321">
        <v>20</v>
      </c>
      <c r="G43" s="40"/>
      <c r="H43" s="46"/>
    </row>
    <row r="44" s="2" customFormat="1" ht="16.8" customHeight="1">
      <c r="A44" s="40"/>
      <c r="B44" s="46"/>
      <c r="C44" s="316" t="s">
        <v>281</v>
      </c>
      <c r="D44" s="317" t="s">
        <v>1003</v>
      </c>
      <c r="E44" s="318" t="s">
        <v>1002</v>
      </c>
      <c r="F44" s="319">
        <v>29</v>
      </c>
      <c r="G44" s="40"/>
      <c r="H44" s="46"/>
    </row>
    <row r="45" s="2" customFormat="1" ht="16.8" customHeight="1">
      <c r="A45" s="40"/>
      <c r="B45" s="46"/>
      <c r="C45" s="320" t="s">
        <v>281</v>
      </c>
      <c r="D45" s="320" t="s">
        <v>282</v>
      </c>
      <c r="E45" s="18" t="s">
        <v>39</v>
      </c>
      <c r="F45" s="321">
        <v>29</v>
      </c>
      <c r="G45" s="40"/>
      <c r="H45" s="46"/>
    </row>
    <row r="46" s="2" customFormat="1" ht="16.8" customHeight="1">
      <c r="A46" s="40"/>
      <c r="B46" s="46"/>
      <c r="C46" s="316" t="s">
        <v>133</v>
      </c>
      <c r="D46" s="317" t="s">
        <v>134</v>
      </c>
      <c r="E46" s="318" t="s">
        <v>135</v>
      </c>
      <c r="F46" s="319">
        <v>1250</v>
      </c>
      <c r="G46" s="40"/>
      <c r="H46" s="46"/>
    </row>
    <row r="47" s="2" customFormat="1" ht="16.8" customHeight="1">
      <c r="A47" s="40"/>
      <c r="B47" s="46"/>
      <c r="C47" s="320" t="s">
        <v>39</v>
      </c>
      <c r="D47" s="320" t="s">
        <v>472</v>
      </c>
      <c r="E47" s="18" t="s">
        <v>39</v>
      </c>
      <c r="F47" s="321">
        <v>1250</v>
      </c>
      <c r="G47" s="40"/>
      <c r="H47" s="46"/>
    </row>
    <row r="48" s="2" customFormat="1" ht="16.8" customHeight="1">
      <c r="A48" s="40"/>
      <c r="B48" s="46"/>
      <c r="C48" s="320" t="s">
        <v>133</v>
      </c>
      <c r="D48" s="320" t="s">
        <v>191</v>
      </c>
      <c r="E48" s="18" t="s">
        <v>39</v>
      </c>
      <c r="F48" s="321">
        <v>1250</v>
      </c>
      <c r="G48" s="40"/>
      <c r="H48" s="46"/>
    </row>
    <row r="49" s="2" customFormat="1" ht="16.8" customHeight="1">
      <c r="A49" s="40"/>
      <c r="B49" s="46"/>
      <c r="C49" s="322" t="s">
        <v>1000</v>
      </c>
      <c r="D49" s="40"/>
      <c r="E49" s="40"/>
      <c r="F49" s="40"/>
      <c r="G49" s="40"/>
      <c r="H49" s="46"/>
    </row>
    <row r="50" s="2" customFormat="1" ht="16.8" customHeight="1">
      <c r="A50" s="40"/>
      <c r="B50" s="46"/>
      <c r="C50" s="320" t="s">
        <v>469</v>
      </c>
      <c r="D50" s="320" t="s">
        <v>470</v>
      </c>
      <c r="E50" s="18" t="s">
        <v>135</v>
      </c>
      <c r="F50" s="321">
        <v>1250</v>
      </c>
      <c r="G50" s="40"/>
      <c r="H50" s="46"/>
    </row>
    <row r="51" s="2" customFormat="1">
      <c r="A51" s="40"/>
      <c r="B51" s="46"/>
      <c r="C51" s="320" t="s">
        <v>700</v>
      </c>
      <c r="D51" s="320" t="s">
        <v>701</v>
      </c>
      <c r="E51" s="18" t="s">
        <v>124</v>
      </c>
      <c r="F51" s="321">
        <v>455.69799999999998</v>
      </c>
      <c r="G51" s="40"/>
      <c r="H51" s="46"/>
    </row>
    <row r="52" s="2" customFormat="1" ht="16.8" customHeight="1">
      <c r="A52" s="40"/>
      <c r="B52" s="46"/>
      <c r="C52" s="316" t="s">
        <v>129</v>
      </c>
      <c r="D52" s="317" t="s">
        <v>130</v>
      </c>
      <c r="E52" s="318" t="s">
        <v>131</v>
      </c>
      <c r="F52" s="319">
        <v>1340</v>
      </c>
      <c r="G52" s="40"/>
      <c r="H52" s="46"/>
    </row>
    <row r="53" s="2" customFormat="1" ht="16.8" customHeight="1">
      <c r="A53" s="40"/>
      <c r="B53" s="46"/>
      <c r="C53" s="320" t="s">
        <v>39</v>
      </c>
      <c r="D53" s="320" t="s">
        <v>467</v>
      </c>
      <c r="E53" s="18" t="s">
        <v>39</v>
      </c>
      <c r="F53" s="321">
        <v>1340</v>
      </c>
      <c r="G53" s="40"/>
      <c r="H53" s="46"/>
    </row>
    <row r="54" s="2" customFormat="1" ht="16.8" customHeight="1">
      <c r="A54" s="40"/>
      <c r="B54" s="46"/>
      <c r="C54" s="320" t="s">
        <v>129</v>
      </c>
      <c r="D54" s="320" t="s">
        <v>191</v>
      </c>
      <c r="E54" s="18" t="s">
        <v>39</v>
      </c>
      <c r="F54" s="321">
        <v>1340</v>
      </c>
      <c r="G54" s="40"/>
      <c r="H54" s="46"/>
    </row>
    <row r="55" s="2" customFormat="1" ht="16.8" customHeight="1">
      <c r="A55" s="40"/>
      <c r="B55" s="46"/>
      <c r="C55" s="322" t="s">
        <v>1000</v>
      </c>
      <c r="D55" s="40"/>
      <c r="E55" s="40"/>
      <c r="F55" s="40"/>
      <c r="G55" s="40"/>
      <c r="H55" s="46"/>
    </row>
    <row r="56" s="2" customFormat="1" ht="16.8" customHeight="1">
      <c r="A56" s="40"/>
      <c r="B56" s="46"/>
      <c r="C56" s="320" t="s">
        <v>463</v>
      </c>
      <c r="D56" s="320" t="s">
        <v>464</v>
      </c>
      <c r="E56" s="18" t="s">
        <v>131</v>
      </c>
      <c r="F56" s="321">
        <v>1340</v>
      </c>
      <c r="G56" s="40"/>
      <c r="H56" s="46"/>
    </row>
    <row r="57" s="2" customFormat="1">
      <c r="A57" s="40"/>
      <c r="B57" s="46"/>
      <c r="C57" s="320" t="s">
        <v>700</v>
      </c>
      <c r="D57" s="320" t="s">
        <v>701</v>
      </c>
      <c r="E57" s="18" t="s">
        <v>124</v>
      </c>
      <c r="F57" s="321">
        <v>455.69799999999998</v>
      </c>
      <c r="G57" s="40"/>
      <c r="H57" s="46"/>
    </row>
    <row r="58" s="2" customFormat="1" ht="16.8" customHeight="1">
      <c r="A58" s="40"/>
      <c r="B58" s="46"/>
      <c r="C58" s="316" t="s">
        <v>146</v>
      </c>
      <c r="D58" s="317" t="s">
        <v>147</v>
      </c>
      <c r="E58" s="318" t="s">
        <v>124</v>
      </c>
      <c r="F58" s="319">
        <v>2.2290000000000001</v>
      </c>
      <c r="G58" s="40"/>
      <c r="H58" s="46"/>
    </row>
    <row r="59" s="2" customFormat="1" ht="16.8" customHeight="1">
      <c r="A59" s="40"/>
      <c r="B59" s="46"/>
      <c r="C59" s="320" t="s">
        <v>39</v>
      </c>
      <c r="D59" s="320" t="s">
        <v>693</v>
      </c>
      <c r="E59" s="18" t="s">
        <v>39</v>
      </c>
      <c r="F59" s="321">
        <v>0</v>
      </c>
      <c r="G59" s="40"/>
      <c r="H59" s="46"/>
    </row>
    <row r="60" s="2" customFormat="1" ht="16.8" customHeight="1">
      <c r="A60" s="40"/>
      <c r="B60" s="46"/>
      <c r="C60" s="320" t="s">
        <v>39</v>
      </c>
      <c r="D60" s="320" t="s">
        <v>694</v>
      </c>
      <c r="E60" s="18" t="s">
        <v>39</v>
      </c>
      <c r="F60" s="321">
        <v>1</v>
      </c>
      <c r="G60" s="40"/>
      <c r="H60" s="46"/>
    </row>
    <row r="61" s="2" customFormat="1" ht="16.8" customHeight="1">
      <c r="A61" s="40"/>
      <c r="B61" s="46"/>
      <c r="C61" s="320" t="s">
        <v>39</v>
      </c>
      <c r="D61" s="320" t="s">
        <v>695</v>
      </c>
      <c r="E61" s="18" t="s">
        <v>39</v>
      </c>
      <c r="F61" s="321">
        <v>0.23999999999999999</v>
      </c>
      <c r="G61" s="40"/>
      <c r="H61" s="46"/>
    </row>
    <row r="62" s="2" customFormat="1" ht="16.8" customHeight="1">
      <c r="A62" s="40"/>
      <c r="B62" s="46"/>
      <c r="C62" s="320" t="s">
        <v>39</v>
      </c>
      <c r="D62" s="320" t="s">
        <v>696</v>
      </c>
      <c r="E62" s="18" t="s">
        <v>39</v>
      </c>
      <c r="F62" s="321">
        <v>0.59299999999999997</v>
      </c>
      <c r="G62" s="40"/>
      <c r="H62" s="46"/>
    </row>
    <row r="63" s="2" customFormat="1" ht="16.8" customHeight="1">
      <c r="A63" s="40"/>
      <c r="B63" s="46"/>
      <c r="C63" s="320" t="s">
        <v>39</v>
      </c>
      <c r="D63" s="320" t="s">
        <v>697</v>
      </c>
      <c r="E63" s="18" t="s">
        <v>39</v>
      </c>
      <c r="F63" s="321">
        <v>0.096000000000000002</v>
      </c>
      <c r="G63" s="40"/>
      <c r="H63" s="46"/>
    </row>
    <row r="64" s="2" customFormat="1" ht="16.8" customHeight="1">
      <c r="A64" s="40"/>
      <c r="B64" s="46"/>
      <c r="C64" s="320" t="s">
        <v>39</v>
      </c>
      <c r="D64" s="320" t="s">
        <v>698</v>
      </c>
      <c r="E64" s="18" t="s">
        <v>39</v>
      </c>
      <c r="F64" s="321">
        <v>0.29999999999999999</v>
      </c>
      <c r="G64" s="40"/>
      <c r="H64" s="46"/>
    </row>
    <row r="65" s="2" customFormat="1" ht="16.8" customHeight="1">
      <c r="A65" s="40"/>
      <c r="B65" s="46"/>
      <c r="C65" s="320" t="s">
        <v>146</v>
      </c>
      <c r="D65" s="320" t="s">
        <v>191</v>
      </c>
      <c r="E65" s="18" t="s">
        <v>39</v>
      </c>
      <c r="F65" s="321">
        <v>2.2290000000000001</v>
      </c>
      <c r="G65" s="40"/>
      <c r="H65" s="46"/>
    </row>
    <row r="66" s="2" customFormat="1" ht="16.8" customHeight="1">
      <c r="A66" s="40"/>
      <c r="B66" s="46"/>
      <c r="C66" s="322" t="s">
        <v>1000</v>
      </c>
      <c r="D66" s="40"/>
      <c r="E66" s="40"/>
      <c r="F66" s="40"/>
      <c r="G66" s="40"/>
      <c r="H66" s="46"/>
    </row>
    <row r="67" s="2" customFormat="1">
      <c r="A67" s="40"/>
      <c r="B67" s="46"/>
      <c r="C67" s="320" t="s">
        <v>689</v>
      </c>
      <c r="D67" s="320" t="s">
        <v>690</v>
      </c>
      <c r="E67" s="18" t="s">
        <v>124</v>
      </c>
      <c r="F67" s="321">
        <v>2.2290000000000001</v>
      </c>
      <c r="G67" s="40"/>
      <c r="H67" s="46"/>
    </row>
    <row r="68" s="2" customFormat="1" ht="16.8" customHeight="1">
      <c r="A68" s="40"/>
      <c r="B68" s="46"/>
      <c r="C68" s="320" t="s">
        <v>708</v>
      </c>
      <c r="D68" s="320" t="s">
        <v>709</v>
      </c>
      <c r="E68" s="18" t="s">
        <v>124</v>
      </c>
      <c r="F68" s="321">
        <v>457.92700000000002</v>
      </c>
      <c r="G68" s="40"/>
      <c r="H68" s="46"/>
    </row>
    <row r="69" s="2" customFormat="1" ht="16.8" customHeight="1">
      <c r="A69" s="40"/>
      <c r="B69" s="46"/>
      <c r="C69" s="316" t="s">
        <v>138</v>
      </c>
      <c r="D69" s="317" t="s">
        <v>139</v>
      </c>
      <c r="E69" s="318" t="s">
        <v>124</v>
      </c>
      <c r="F69" s="319">
        <v>2091.413</v>
      </c>
      <c r="G69" s="40"/>
      <c r="H69" s="46"/>
    </row>
    <row r="70" s="2" customFormat="1" ht="16.8" customHeight="1">
      <c r="A70" s="40"/>
      <c r="B70" s="46"/>
      <c r="C70" s="320" t="s">
        <v>39</v>
      </c>
      <c r="D70" s="320" t="s">
        <v>289</v>
      </c>
      <c r="E70" s="18" t="s">
        <v>39</v>
      </c>
      <c r="F70" s="321">
        <v>2041.643</v>
      </c>
      <c r="G70" s="40"/>
      <c r="H70" s="46"/>
    </row>
    <row r="71" s="2" customFormat="1" ht="16.8" customHeight="1">
      <c r="A71" s="40"/>
      <c r="B71" s="46"/>
      <c r="C71" s="320" t="s">
        <v>39</v>
      </c>
      <c r="D71" s="320" t="s">
        <v>290</v>
      </c>
      <c r="E71" s="18" t="s">
        <v>39</v>
      </c>
      <c r="F71" s="321">
        <v>49.770000000000003</v>
      </c>
      <c r="G71" s="40"/>
      <c r="H71" s="46"/>
    </row>
    <row r="72" s="2" customFormat="1" ht="16.8" customHeight="1">
      <c r="A72" s="40"/>
      <c r="B72" s="46"/>
      <c r="C72" s="320" t="s">
        <v>138</v>
      </c>
      <c r="D72" s="320" t="s">
        <v>191</v>
      </c>
      <c r="E72" s="18" t="s">
        <v>39</v>
      </c>
      <c r="F72" s="321">
        <v>2091.413</v>
      </c>
      <c r="G72" s="40"/>
      <c r="H72" s="46"/>
    </row>
    <row r="73" s="2" customFormat="1" ht="16.8" customHeight="1">
      <c r="A73" s="40"/>
      <c r="B73" s="46"/>
      <c r="C73" s="322" t="s">
        <v>1000</v>
      </c>
      <c r="D73" s="40"/>
      <c r="E73" s="40"/>
      <c r="F73" s="40"/>
      <c r="G73" s="40"/>
      <c r="H73" s="46"/>
    </row>
    <row r="74" s="2" customFormat="1" ht="16.8" customHeight="1">
      <c r="A74" s="40"/>
      <c r="B74" s="46"/>
      <c r="C74" s="320" t="s">
        <v>285</v>
      </c>
      <c r="D74" s="320" t="s">
        <v>286</v>
      </c>
      <c r="E74" s="18" t="s">
        <v>124</v>
      </c>
      <c r="F74" s="321">
        <v>2091.413</v>
      </c>
      <c r="G74" s="40"/>
      <c r="H74" s="46"/>
    </row>
    <row r="75" s="2" customFormat="1">
      <c r="A75" s="40"/>
      <c r="B75" s="46"/>
      <c r="C75" s="320" t="s">
        <v>684</v>
      </c>
      <c r="D75" s="320" t="s">
        <v>685</v>
      </c>
      <c r="E75" s="18" t="s">
        <v>124</v>
      </c>
      <c r="F75" s="321">
        <v>2203.413</v>
      </c>
      <c r="G75" s="40"/>
      <c r="H75" s="46"/>
    </row>
    <row r="76" s="2" customFormat="1" ht="16.8" customHeight="1">
      <c r="A76" s="40"/>
      <c r="B76" s="46"/>
      <c r="C76" s="316" t="s">
        <v>126</v>
      </c>
      <c r="D76" s="317" t="s">
        <v>127</v>
      </c>
      <c r="E76" s="318" t="s">
        <v>124</v>
      </c>
      <c r="F76" s="319">
        <v>455.69799999999998</v>
      </c>
      <c r="G76" s="40"/>
      <c r="H76" s="46"/>
    </row>
    <row r="77" s="2" customFormat="1" ht="16.8" customHeight="1">
      <c r="A77" s="40"/>
      <c r="B77" s="46"/>
      <c r="C77" s="320" t="s">
        <v>39</v>
      </c>
      <c r="D77" s="320" t="s">
        <v>705</v>
      </c>
      <c r="E77" s="18" t="s">
        <v>39</v>
      </c>
      <c r="F77" s="321">
        <v>393.95999999999998</v>
      </c>
      <c r="G77" s="40"/>
      <c r="H77" s="46"/>
    </row>
    <row r="78" s="2" customFormat="1" ht="16.8" customHeight="1">
      <c r="A78" s="40"/>
      <c r="B78" s="46"/>
      <c r="C78" s="320" t="s">
        <v>39</v>
      </c>
      <c r="D78" s="320" t="s">
        <v>706</v>
      </c>
      <c r="E78" s="18" t="s">
        <v>39</v>
      </c>
      <c r="F78" s="321">
        <v>61.738</v>
      </c>
      <c r="G78" s="40"/>
      <c r="H78" s="46"/>
    </row>
    <row r="79" s="2" customFormat="1" ht="16.8" customHeight="1">
      <c r="A79" s="40"/>
      <c r="B79" s="46"/>
      <c r="C79" s="320" t="s">
        <v>126</v>
      </c>
      <c r="D79" s="320" t="s">
        <v>191</v>
      </c>
      <c r="E79" s="18" t="s">
        <v>39</v>
      </c>
      <c r="F79" s="321">
        <v>455.69799999999998</v>
      </c>
      <c r="G79" s="40"/>
      <c r="H79" s="46"/>
    </row>
    <row r="80" s="2" customFormat="1" ht="16.8" customHeight="1">
      <c r="A80" s="40"/>
      <c r="B80" s="46"/>
      <c r="C80" s="322" t="s">
        <v>1000</v>
      </c>
      <c r="D80" s="40"/>
      <c r="E80" s="40"/>
      <c r="F80" s="40"/>
      <c r="G80" s="40"/>
      <c r="H80" s="46"/>
    </row>
    <row r="81" s="2" customFormat="1">
      <c r="A81" s="40"/>
      <c r="B81" s="46"/>
      <c r="C81" s="320" t="s">
        <v>700</v>
      </c>
      <c r="D81" s="320" t="s">
        <v>701</v>
      </c>
      <c r="E81" s="18" t="s">
        <v>124</v>
      </c>
      <c r="F81" s="321">
        <v>455.69799999999998</v>
      </c>
      <c r="G81" s="40"/>
      <c r="H81" s="46"/>
    </row>
    <row r="82" s="2" customFormat="1" ht="16.8" customHeight="1">
      <c r="A82" s="40"/>
      <c r="B82" s="46"/>
      <c r="C82" s="320" t="s">
        <v>708</v>
      </c>
      <c r="D82" s="320" t="s">
        <v>709</v>
      </c>
      <c r="E82" s="18" t="s">
        <v>124</v>
      </c>
      <c r="F82" s="321">
        <v>457.92700000000002</v>
      </c>
      <c r="G82" s="40"/>
      <c r="H82" s="46"/>
    </row>
    <row r="83" s="2" customFormat="1" ht="16.8" customHeight="1">
      <c r="A83" s="40"/>
      <c r="B83" s="46"/>
      <c r="C83" s="316" t="s">
        <v>218</v>
      </c>
      <c r="D83" s="317" t="s">
        <v>1004</v>
      </c>
      <c r="E83" s="318" t="s">
        <v>116</v>
      </c>
      <c r="F83" s="319">
        <v>56.350999999999999</v>
      </c>
      <c r="G83" s="40"/>
      <c r="H83" s="46"/>
    </row>
    <row r="84" s="2" customFormat="1" ht="16.8" customHeight="1">
      <c r="A84" s="40"/>
      <c r="B84" s="46"/>
      <c r="C84" s="320" t="s">
        <v>39</v>
      </c>
      <c r="D84" s="320" t="s">
        <v>212</v>
      </c>
      <c r="E84" s="18" t="s">
        <v>39</v>
      </c>
      <c r="F84" s="321">
        <v>16.242000000000001</v>
      </c>
      <c r="G84" s="40"/>
      <c r="H84" s="46"/>
    </row>
    <row r="85" s="2" customFormat="1" ht="16.8" customHeight="1">
      <c r="A85" s="40"/>
      <c r="B85" s="46"/>
      <c r="C85" s="320" t="s">
        <v>39</v>
      </c>
      <c r="D85" s="320" t="s">
        <v>213</v>
      </c>
      <c r="E85" s="18" t="s">
        <v>39</v>
      </c>
      <c r="F85" s="321">
        <v>13.811999999999999</v>
      </c>
      <c r="G85" s="40"/>
      <c r="H85" s="46"/>
    </row>
    <row r="86" s="2" customFormat="1" ht="16.8" customHeight="1">
      <c r="A86" s="40"/>
      <c r="B86" s="46"/>
      <c r="C86" s="320" t="s">
        <v>39</v>
      </c>
      <c r="D86" s="320" t="s">
        <v>214</v>
      </c>
      <c r="E86" s="18" t="s">
        <v>39</v>
      </c>
      <c r="F86" s="321">
        <v>14.706</v>
      </c>
      <c r="G86" s="40"/>
      <c r="H86" s="46"/>
    </row>
    <row r="87" s="2" customFormat="1" ht="16.8" customHeight="1">
      <c r="A87" s="40"/>
      <c r="B87" s="46"/>
      <c r="C87" s="320" t="s">
        <v>39</v>
      </c>
      <c r="D87" s="320" t="s">
        <v>215</v>
      </c>
      <c r="E87" s="18" t="s">
        <v>39</v>
      </c>
      <c r="F87" s="321">
        <v>2.0249999999999999</v>
      </c>
      <c r="G87" s="40"/>
      <c r="H87" s="46"/>
    </row>
    <row r="88" s="2" customFormat="1" ht="16.8" customHeight="1">
      <c r="A88" s="40"/>
      <c r="B88" s="46"/>
      <c r="C88" s="320" t="s">
        <v>39</v>
      </c>
      <c r="D88" s="320" t="s">
        <v>216</v>
      </c>
      <c r="E88" s="18" t="s">
        <v>39</v>
      </c>
      <c r="F88" s="321">
        <v>4.766</v>
      </c>
      <c r="G88" s="40"/>
      <c r="H88" s="46"/>
    </row>
    <row r="89" s="2" customFormat="1" ht="16.8" customHeight="1">
      <c r="A89" s="40"/>
      <c r="B89" s="46"/>
      <c r="C89" s="320" t="s">
        <v>39</v>
      </c>
      <c r="D89" s="320" t="s">
        <v>217</v>
      </c>
      <c r="E89" s="18" t="s">
        <v>39</v>
      </c>
      <c r="F89" s="321">
        <v>4.7999999999999998</v>
      </c>
      <c r="G89" s="40"/>
      <c r="H89" s="46"/>
    </row>
    <row r="90" s="2" customFormat="1" ht="16.8" customHeight="1">
      <c r="A90" s="40"/>
      <c r="B90" s="46"/>
      <c r="C90" s="320" t="s">
        <v>218</v>
      </c>
      <c r="D90" s="320" t="s">
        <v>191</v>
      </c>
      <c r="E90" s="18" t="s">
        <v>39</v>
      </c>
      <c r="F90" s="321">
        <v>56.350999999999999</v>
      </c>
      <c r="G90" s="40"/>
      <c r="H90" s="46"/>
    </row>
    <row r="91" s="2" customFormat="1" ht="16.8" customHeight="1">
      <c r="A91" s="40"/>
      <c r="B91" s="46"/>
      <c r="C91" s="316" t="s">
        <v>122</v>
      </c>
      <c r="D91" s="317" t="s">
        <v>123</v>
      </c>
      <c r="E91" s="318" t="s">
        <v>124</v>
      </c>
      <c r="F91" s="319">
        <v>2580.9479999999999</v>
      </c>
      <c r="G91" s="40"/>
      <c r="H91" s="46"/>
    </row>
    <row r="92" s="2" customFormat="1" ht="16.8" customHeight="1">
      <c r="A92" s="40"/>
      <c r="B92" s="46"/>
      <c r="C92" s="320" t="s">
        <v>39</v>
      </c>
      <c r="D92" s="320" t="s">
        <v>678</v>
      </c>
      <c r="E92" s="18" t="s">
        <v>39</v>
      </c>
      <c r="F92" s="321">
        <v>2215.165</v>
      </c>
      <c r="G92" s="40"/>
      <c r="H92" s="46"/>
    </row>
    <row r="93" s="2" customFormat="1" ht="16.8" customHeight="1">
      <c r="A93" s="40"/>
      <c r="B93" s="46"/>
      <c r="C93" s="320" t="s">
        <v>39</v>
      </c>
      <c r="D93" s="320" t="s">
        <v>679</v>
      </c>
      <c r="E93" s="18" t="s">
        <v>39</v>
      </c>
      <c r="F93" s="321">
        <v>54</v>
      </c>
      <c r="G93" s="40"/>
      <c r="H93" s="46"/>
    </row>
    <row r="94" s="2" customFormat="1" ht="16.8" customHeight="1">
      <c r="A94" s="40"/>
      <c r="B94" s="46"/>
      <c r="C94" s="320" t="s">
        <v>39</v>
      </c>
      <c r="D94" s="320" t="s">
        <v>680</v>
      </c>
      <c r="E94" s="18" t="s">
        <v>39</v>
      </c>
      <c r="F94" s="321">
        <v>16.379999999999999</v>
      </c>
      <c r="G94" s="40"/>
      <c r="H94" s="46"/>
    </row>
    <row r="95" s="2" customFormat="1" ht="16.8" customHeight="1">
      <c r="A95" s="40"/>
      <c r="B95" s="46"/>
      <c r="C95" s="320" t="s">
        <v>39</v>
      </c>
      <c r="D95" s="320" t="s">
        <v>681</v>
      </c>
      <c r="E95" s="18" t="s">
        <v>39</v>
      </c>
      <c r="F95" s="321">
        <v>145.958</v>
      </c>
      <c r="G95" s="40"/>
      <c r="H95" s="46"/>
    </row>
    <row r="96" s="2" customFormat="1" ht="16.8" customHeight="1">
      <c r="A96" s="40"/>
      <c r="B96" s="46"/>
      <c r="C96" s="320" t="s">
        <v>39</v>
      </c>
      <c r="D96" s="320" t="s">
        <v>682</v>
      </c>
      <c r="E96" s="18" t="s">
        <v>39</v>
      </c>
      <c r="F96" s="321">
        <v>149.44499999999999</v>
      </c>
      <c r="G96" s="40"/>
      <c r="H96" s="46"/>
    </row>
    <row r="97" s="2" customFormat="1" ht="16.8" customHeight="1">
      <c r="A97" s="40"/>
      <c r="B97" s="46"/>
      <c r="C97" s="320" t="s">
        <v>122</v>
      </c>
      <c r="D97" s="320" t="s">
        <v>191</v>
      </c>
      <c r="E97" s="18" t="s">
        <v>39</v>
      </c>
      <c r="F97" s="321">
        <v>2580.9479999999999</v>
      </c>
      <c r="G97" s="40"/>
      <c r="H97" s="46"/>
    </row>
    <row r="98" s="2" customFormat="1" ht="16.8" customHeight="1">
      <c r="A98" s="40"/>
      <c r="B98" s="46"/>
      <c r="C98" s="322" t="s">
        <v>1000</v>
      </c>
      <c r="D98" s="40"/>
      <c r="E98" s="40"/>
      <c r="F98" s="40"/>
      <c r="G98" s="40"/>
      <c r="H98" s="46"/>
    </row>
    <row r="99" s="2" customFormat="1">
      <c r="A99" s="40"/>
      <c r="B99" s="46"/>
      <c r="C99" s="320" t="s">
        <v>673</v>
      </c>
      <c r="D99" s="320" t="s">
        <v>674</v>
      </c>
      <c r="E99" s="18" t="s">
        <v>124</v>
      </c>
      <c r="F99" s="321">
        <v>2580.9479999999999</v>
      </c>
      <c r="G99" s="40"/>
      <c r="H99" s="46"/>
    </row>
    <row r="100" s="2" customFormat="1" ht="16.8" customHeight="1">
      <c r="A100" s="40"/>
      <c r="B100" s="46"/>
      <c r="C100" s="320" t="s">
        <v>715</v>
      </c>
      <c r="D100" s="320" t="s">
        <v>716</v>
      </c>
      <c r="E100" s="18" t="s">
        <v>124</v>
      </c>
      <c r="F100" s="321">
        <v>2580.9479999999999</v>
      </c>
      <c r="G100" s="40"/>
      <c r="H100" s="46"/>
    </row>
    <row r="101" s="2" customFormat="1" ht="16.8" customHeight="1">
      <c r="A101" s="40"/>
      <c r="B101" s="46"/>
      <c r="C101" s="316" t="s">
        <v>384</v>
      </c>
      <c r="D101" s="317" t="s">
        <v>1005</v>
      </c>
      <c r="E101" s="318" t="s">
        <v>1002</v>
      </c>
      <c r="F101" s="319">
        <v>5048</v>
      </c>
      <c r="G101" s="40"/>
      <c r="H101" s="46"/>
    </row>
    <row r="102" s="2" customFormat="1" ht="16.8" customHeight="1">
      <c r="A102" s="40"/>
      <c r="B102" s="46"/>
      <c r="C102" s="320" t="s">
        <v>39</v>
      </c>
      <c r="D102" s="320" t="s">
        <v>378</v>
      </c>
      <c r="E102" s="18" t="s">
        <v>39</v>
      </c>
      <c r="F102" s="321">
        <v>2316</v>
      </c>
      <c r="G102" s="40"/>
      <c r="H102" s="46"/>
    </row>
    <row r="103" s="2" customFormat="1" ht="16.8" customHeight="1">
      <c r="A103" s="40"/>
      <c r="B103" s="46"/>
      <c r="C103" s="320" t="s">
        <v>39</v>
      </c>
      <c r="D103" s="320" t="s">
        <v>379</v>
      </c>
      <c r="E103" s="18" t="s">
        <v>39</v>
      </c>
      <c r="F103" s="321">
        <v>244</v>
      </c>
      <c r="G103" s="40"/>
      <c r="H103" s="46"/>
    </row>
    <row r="104" s="2" customFormat="1" ht="16.8" customHeight="1">
      <c r="A104" s="40"/>
      <c r="B104" s="46"/>
      <c r="C104" s="320" t="s">
        <v>39</v>
      </c>
      <c r="D104" s="320" t="s">
        <v>380</v>
      </c>
      <c r="E104" s="18" t="s">
        <v>39</v>
      </c>
      <c r="F104" s="321">
        <v>2288</v>
      </c>
      <c r="G104" s="40"/>
      <c r="H104" s="46"/>
    </row>
    <row r="105" s="2" customFormat="1" ht="16.8" customHeight="1">
      <c r="A105" s="40"/>
      <c r="B105" s="46"/>
      <c r="C105" s="320" t="s">
        <v>39</v>
      </c>
      <c r="D105" s="320" t="s">
        <v>381</v>
      </c>
      <c r="E105" s="18" t="s">
        <v>39</v>
      </c>
      <c r="F105" s="321">
        <v>4</v>
      </c>
      <c r="G105" s="40"/>
      <c r="H105" s="46"/>
    </row>
    <row r="106" s="2" customFormat="1" ht="16.8" customHeight="1">
      <c r="A106" s="40"/>
      <c r="B106" s="46"/>
      <c r="C106" s="320" t="s">
        <v>39</v>
      </c>
      <c r="D106" s="320" t="s">
        <v>382</v>
      </c>
      <c r="E106" s="18" t="s">
        <v>39</v>
      </c>
      <c r="F106" s="321">
        <v>116</v>
      </c>
      <c r="G106" s="40"/>
      <c r="H106" s="46"/>
    </row>
    <row r="107" s="2" customFormat="1" ht="16.8" customHeight="1">
      <c r="A107" s="40"/>
      <c r="B107" s="46"/>
      <c r="C107" s="320" t="s">
        <v>39</v>
      </c>
      <c r="D107" s="320" t="s">
        <v>383</v>
      </c>
      <c r="E107" s="18" t="s">
        <v>39</v>
      </c>
      <c r="F107" s="321">
        <v>80</v>
      </c>
      <c r="G107" s="40"/>
      <c r="H107" s="46"/>
    </row>
    <row r="108" s="2" customFormat="1" ht="16.8" customHeight="1">
      <c r="A108" s="40"/>
      <c r="B108" s="46"/>
      <c r="C108" s="320" t="s">
        <v>384</v>
      </c>
      <c r="D108" s="320" t="s">
        <v>191</v>
      </c>
      <c r="E108" s="18" t="s">
        <v>39</v>
      </c>
      <c r="F108" s="321">
        <v>5048</v>
      </c>
      <c r="G108" s="40"/>
      <c r="H108" s="46"/>
    </row>
    <row r="109" s="2" customFormat="1" ht="26.4" customHeight="1">
      <c r="A109" s="40"/>
      <c r="B109" s="46"/>
      <c r="C109" s="315" t="s">
        <v>1006</v>
      </c>
      <c r="D109" s="315" t="s">
        <v>95</v>
      </c>
      <c r="E109" s="40"/>
      <c r="F109" s="40"/>
      <c r="G109" s="40"/>
      <c r="H109" s="46"/>
    </row>
    <row r="110" s="2" customFormat="1" ht="16.8" customHeight="1">
      <c r="A110" s="40"/>
      <c r="B110" s="46"/>
      <c r="C110" s="316" t="s">
        <v>133</v>
      </c>
      <c r="D110" s="317" t="s">
        <v>134</v>
      </c>
      <c r="E110" s="318" t="s">
        <v>135</v>
      </c>
      <c r="F110" s="319">
        <v>1250</v>
      </c>
      <c r="G110" s="40"/>
      <c r="H110" s="46"/>
    </row>
    <row r="111" s="2" customFormat="1" ht="16.8" customHeight="1">
      <c r="A111" s="40"/>
      <c r="B111" s="46"/>
      <c r="C111" s="316" t="s">
        <v>126</v>
      </c>
      <c r="D111" s="317" t="s">
        <v>127</v>
      </c>
      <c r="E111" s="318" t="s">
        <v>124</v>
      </c>
      <c r="F111" s="319">
        <v>0</v>
      </c>
      <c r="G111" s="40"/>
      <c r="H111" s="46"/>
    </row>
    <row r="112" s="2" customFormat="1" ht="26.4" customHeight="1">
      <c r="A112" s="40"/>
      <c r="B112" s="46"/>
      <c r="C112" s="315" t="s">
        <v>1007</v>
      </c>
      <c r="D112" s="315" t="s">
        <v>112</v>
      </c>
      <c r="E112" s="40"/>
      <c r="F112" s="40"/>
      <c r="G112" s="40"/>
      <c r="H112" s="46"/>
    </row>
    <row r="113" s="2" customFormat="1" ht="16.8" customHeight="1">
      <c r="A113" s="40"/>
      <c r="B113" s="46"/>
      <c r="C113" s="316" t="s">
        <v>133</v>
      </c>
      <c r="D113" s="317" t="s">
        <v>134</v>
      </c>
      <c r="E113" s="318" t="s">
        <v>135</v>
      </c>
      <c r="F113" s="319">
        <v>1410</v>
      </c>
      <c r="G113" s="40"/>
      <c r="H113" s="46"/>
    </row>
    <row r="114" s="2" customFormat="1" ht="16.8" customHeight="1">
      <c r="A114" s="40"/>
      <c r="B114" s="46"/>
      <c r="C114" s="320" t="s">
        <v>39</v>
      </c>
      <c r="D114" s="320" t="s">
        <v>995</v>
      </c>
      <c r="E114" s="18" t="s">
        <v>39</v>
      </c>
      <c r="F114" s="321">
        <v>1410</v>
      </c>
      <c r="G114" s="40"/>
      <c r="H114" s="46"/>
    </row>
    <row r="115" s="2" customFormat="1" ht="16.8" customHeight="1">
      <c r="A115" s="40"/>
      <c r="B115" s="46"/>
      <c r="C115" s="320" t="s">
        <v>133</v>
      </c>
      <c r="D115" s="320" t="s">
        <v>191</v>
      </c>
      <c r="E115" s="18" t="s">
        <v>39</v>
      </c>
      <c r="F115" s="321">
        <v>1410</v>
      </c>
      <c r="G115" s="40"/>
      <c r="H115" s="46"/>
    </row>
    <row r="116" s="2" customFormat="1" ht="16.8" customHeight="1">
      <c r="A116" s="40"/>
      <c r="B116" s="46"/>
      <c r="C116" s="316" t="s">
        <v>129</v>
      </c>
      <c r="D116" s="317" t="s">
        <v>130</v>
      </c>
      <c r="E116" s="318" t="s">
        <v>131</v>
      </c>
      <c r="F116" s="319">
        <v>1340</v>
      </c>
      <c r="G116" s="40"/>
      <c r="H116" s="46"/>
    </row>
    <row r="117" s="2" customFormat="1" ht="16.8" customHeight="1">
      <c r="A117" s="40"/>
      <c r="B117" s="46"/>
      <c r="C117" s="320" t="s">
        <v>39</v>
      </c>
      <c r="D117" s="320" t="s">
        <v>467</v>
      </c>
      <c r="E117" s="18" t="s">
        <v>39</v>
      </c>
      <c r="F117" s="321">
        <v>1340</v>
      </c>
      <c r="G117" s="40"/>
      <c r="H117" s="46"/>
    </row>
    <row r="118" s="2" customFormat="1" ht="16.8" customHeight="1">
      <c r="A118" s="40"/>
      <c r="B118" s="46"/>
      <c r="C118" s="320" t="s">
        <v>129</v>
      </c>
      <c r="D118" s="320" t="s">
        <v>191</v>
      </c>
      <c r="E118" s="18" t="s">
        <v>39</v>
      </c>
      <c r="F118" s="321">
        <v>1340</v>
      </c>
      <c r="G118" s="40"/>
      <c r="H118" s="46"/>
    </row>
    <row r="119" s="2" customFormat="1" ht="7.44" customHeight="1">
      <c r="A119" s="40"/>
      <c r="B119" s="177"/>
      <c r="C119" s="178"/>
      <c r="D119" s="178"/>
      <c r="E119" s="178"/>
      <c r="F119" s="178"/>
      <c r="G119" s="178"/>
      <c r="H119" s="46"/>
    </row>
    <row r="120" s="2" customFormat="1">
      <c r="A120" s="40"/>
      <c r="B120" s="40"/>
      <c r="C120" s="40"/>
      <c r="D120" s="40"/>
      <c r="E120" s="40"/>
      <c r="F120" s="40"/>
      <c r="G120" s="40"/>
      <c r="H120" s="40"/>
    </row>
  </sheetData>
  <sheetProtection sheet="1" formatColumns="0" formatRows="0" objects="1" scenarios="1" spinCount="100000" saltValue="I8UZ9fv0GYOHYAQLG9oYoXnHHnoJJIVg7GezogP0a/tA73KaM9dF3SGI+eSS4rM5knkmkpuG5ab8R2NtY/MQLg==" hashValue="ysZPE1BKwjWyZwCzooybVj/lchhsZGwtziBgXRQdN5sNRht+s1l9bORs3IJbID4IUuabA7TqHBCKD20NYtaQJQ==" algorithmName="SHA-512" password="CDD6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Horák Jiří, Ing.</dc:creator>
  <cp:lastModifiedBy>Horák Jiří, Ing.</cp:lastModifiedBy>
  <dcterms:created xsi:type="dcterms:W3CDTF">2020-05-06T08:43:25Z</dcterms:created>
  <dcterms:modified xsi:type="dcterms:W3CDTF">2020-05-06T08:43:33Z</dcterms:modified>
</cp:coreProperties>
</file>